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0" activeTab="0"/>
  </bookViews>
  <sheets>
    <sheet name="aktuell" sheetId="1" r:id="rId1"/>
  </sheets>
  <definedNames/>
  <calcPr fullCalcOnLoad="1"/>
</workbook>
</file>

<file path=xl/sharedStrings.xml><?xml version="1.0" encoding="utf-8"?>
<sst xmlns="http://schemas.openxmlformats.org/spreadsheetml/2006/main" count="378" uniqueCount="147">
  <si>
    <t>Spielplan Weltmeisterschaft Russland 2018</t>
  </si>
  <si>
    <t>Tage seit Beginn der XXI.WM am 14.Juni 2018 in Russland:</t>
  </si>
  <si>
    <t>PuT</t>
  </si>
  <si>
    <t>Tore:</t>
  </si>
  <si>
    <t>Gruppe A:</t>
  </si>
  <si>
    <t>Spiele:</t>
  </si>
  <si>
    <t>Tabelle:</t>
  </si>
  <si>
    <t>Russland</t>
  </si>
  <si>
    <t>14. Juni, 17.00h, Moskau</t>
  </si>
  <si>
    <t>:</t>
  </si>
  <si>
    <t>Punkte:</t>
  </si>
  <si>
    <t>Saudi-Arabien</t>
  </si>
  <si>
    <t>15. Juni, 14.00h, Jekaterinburg</t>
  </si>
  <si>
    <t>1.</t>
  </si>
  <si>
    <t>Ägypten</t>
  </si>
  <si>
    <t>19. Juni, 20.00h, St. Petersburg</t>
  </si>
  <si>
    <t>2.</t>
  </si>
  <si>
    <t>Uruguay</t>
  </si>
  <si>
    <t>20. Juni, 17.00h,Rostow</t>
  </si>
  <si>
    <t>3.</t>
  </si>
  <si>
    <t>25. Juni, 16.00h, Samara</t>
  </si>
  <si>
    <t>4.</t>
  </si>
  <si>
    <t>25. Juni, 16.00h, Wolgograd</t>
  </si>
  <si>
    <t>Gruppe B:</t>
  </si>
  <si>
    <t>Marokko</t>
  </si>
  <si>
    <t>15. Juni, 17.00h, St. Petersburg</t>
  </si>
  <si>
    <t>Iran</t>
  </si>
  <si>
    <t>15. Juni, 20.00h, Sotschi</t>
  </si>
  <si>
    <t>Portugal</t>
  </si>
  <si>
    <t>20. Juni, 14.00h, Moskau</t>
  </si>
  <si>
    <t>Spanien</t>
  </si>
  <si>
    <t>20. Juni, 20.00h, Kasan</t>
  </si>
  <si>
    <t>25. Juni, 20.00h, Kaliningrad</t>
  </si>
  <si>
    <t>25. Juni, 20.00h, Saransk</t>
  </si>
  <si>
    <t>Gruppe C:</t>
  </si>
  <si>
    <t>Frankreich</t>
  </si>
  <si>
    <t>16. Juni, 12.00h, Kasan</t>
  </si>
  <si>
    <t>Australien</t>
  </si>
  <si>
    <t>16. Juni, 18.00h, Saransk</t>
  </si>
  <si>
    <t>Peru</t>
  </si>
  <si>
    <t>21. Juni, 17.00h, Jekaterinburg</t>
  </si>
  <si>
    <t>Dänemark</t>
  </si>
  <si>
    <t>21. Juni, 14.00h, Samara</t>
  </si>
  <si>
    <t>26. Juni, 16.00h, Moskau</t>
  </si>
  <si>
    <t>26. Juni, 16.00h, Sotschi</t>
  </si>
  <si>
    <t>Gruppe D:</t>
  </si>
  <si>
    <t>Argentinien</t>
  </si>
  <si>
    <t xml:space="preserve">16. Juni, 15.00h,Moskau </t>
  </si>
  <si>
    <t>Island</t>
  </si>
  <si>
    <t>16. Juni, 21.00h, Kaliningrad</t>
  </si>
  <si>
    <t>Kroatien</t>
  </si>
  <si>
    <t>21. Juni, 20.00h, Nischni Nowgorod</t>
  </si>
  <si>
    <t>Nigeria</t>
  </si>
  <si>
    <t>22. Juni, 17.00h, Wolgograd</t>
  </si>
  <si>
    <t>26. Juni, 20.00h, St.Petersburg</t>
  </si>
  <si>
    <t>26. Juni, 20.00h, Rostow</t>
  </si>
  <si>
    <t>Gruppe E:</t>
  </si>
  <si>
    <t>Costa Rica</t>
  </si>
  <si>
    <t>17. Juni, 14.00h, Samara</t>
  </si>
  <si>
    <t>Serbien</t>
  </si>
  <si>
    <t>17. Juni, 20.00h, Rostow</t>
  </si>
  <si>
    <t>Brasilien</t>
  </si>
  <si>
    <t>22. Juni, 14.00h, St. Petersburg</t>
  </si>
  <si>
    <t>Schweiz</t>
  </si>
  <si>
    <t>22. Juni, 20.00h, Kaliningrad</t>
  </si>
  <si>
    <t>27. Juni, 20.00h, Nischni Nowgorod</t>
  </si>
  <si>
    <t>27. Juni, 20.00h, Moskau</t>
  </si>
  <si>
    <t>Gruppe F:</t>
  </si>
  <si>
    <t>Deutschland</t>
  </si>
  <si>
    <t>17. Juni, 17.00h, Moskau</t>
  </si>
  <si>
    <t>Mexiko</t>
  </si>
  <si>
    <t>18. Juni, 14.00h, Nischni Nowgorod</t>
  </si>
  <si>
    <t>Schweden</t>
  </si>
  <si>
    <t>23. Juni, 20.00h, Sotschi</t>
  </si>
  <si>
    <t>Südkorea</t>
  </si>
  <si>
    <t>23. Juni, 17.00h, Rostow</t>
  </si>
  <si>
    <t xml:space="preserve">27. Juni, 16.00h, Kasan </t>
  </si>
  <si>
    <t xml:space="preserve">27. Juni, 16.00h, Jekaterinburg </t>
  </si>
  <si>
    <t>Gruppe G:</t>
  </si>
  <si>
    <t>Belgien</t>
  </si>
  <si>
    <t>18. Juni, 17.00h, Sotschi</t>
  </si>
  <si>
    <t>Panama</t>
  </si>
  <si>
    <t>18. Juni, 20.00h, Wolgograd</t>
  </si>
  <si>
    <t>Tunesien</t>
  </si>
  <si>
    <t>23. Juni, 14.00h, Moskau</t>
  </si>
  <si>
    <t>England</t>
  </si>
  <si>
    <t xml:space="preserve">24. Juni, 14.00h, Nischni Nowgorod </t>
  </si>
  <si>
    <t>28. Juni, 20.00h, Kaliningrad</t>
  </si>
  <si>
    <t>28. Juni, 20.00h, Saransk</t>
  </si>
  <si>
    <t>Gruppe H:</t>
  </si>
  <si>
    <t>Kolumbien</t>
  </si>
  <si>
    <t>19. Juni, 14.00h, Saransk</t>
  </si>
  <si>
    <t>Japan</t>
  </si>
  <si>
    <t>19. Juni, 17.00h ,Moskau</t>
  </si>
  <si>
    <t>Polen</t>
  </si>
  <si>
    <t>24. Juni, 20.00h, Kasan</t>
  </si>
  <si>
    <t>Senegal</t>
  </si>
  <si>
    <t>24. Juni, 17.00h, Jekaterinburg</t>
  </si>
  <si>
    <t>28. Juni, 16.00h, Samara</t>
  </si>
  <si>
    <t>28. Juni, 16.00h, Wolgograd</t>
  </si>
  <si>
    <t>Japan durch Fairplay Wertung weiter</t>
  </si>
  <si>
    <t>Achtelfinale:</t>
  </si>
  <si>
    <t>AF 1, 30. Juni, 20.00h, Sotschi</t>
  </si>
  <si>
    <t>Spiel 49</t>
  </si>
  <si>
    <t xml:space="preserve">AF 2, 30. Juni, 16.00h, Kasan </t>
  </si>
  <si>
    <t>Spiel 50</t>
  </si>
  <si>
    <t xml:space="preserve">AF 3, 01. Juli, 16.00h, Moskau </t>
  </si>
  <si>
    <t>Spiel 51</t>
  </si>
  <si>
    <t xml:space="preserve">AF 4, 01. Juli, 20.00h, Nischni Nowgorod </t>
  </si>
  <si>
    <t>Spiel 52</t>
  </si>
  <si>
    <t>AF 5, 02. Juli, 16.00h, Samara</t>
  </si>
  <si>
    <t>Spiel 53</t>
  </si>
  <si>
    <t>AF 6, 02. Juli, 20.00h, Rostow</t>
  </si>
  <si>
    <t>Spiel 54</t>
  </si>
  <si>
    <t>AF 7, 03.Juli,16.00h, St. Petersburg</t>
  </si>
  <si>
    <t>Spiel 55</t>
  </si>
  <si>
    <t xml:space="preserve">AF 8, 03. Juli, 20.00h, Moskau </t>
  </si>
  <si>
    <t>Spiel 56</t>
  </si>
  <si>
    <t>Viertelfinale:</t>
  </si>
  <si>
    <t>QF 1, 06.Juli, 20.00h, Kasan</t>
  </si>
  <si>
    <t>Spiel 57</t>
  </si>
  <si>
    <t>QF 2, 06.Juli, 16.00h, Nischni Nowgorod</t>
  </si>
  <si>
    <t>Spiel 58</t>
  </si>
  <si>
    <t xml:space="preserve">QF 3, 07. Juli, 16.00h, Samara </t>
  </si>
  <si>
    <t>Spiel 59</t>
  </si>
  <si>
    <t>QF 4, 07. Juli, 20.00h, Sotschi</t>
  </si>
  <si>
    <t>Spiel 60</t>
  </si>
  <si>
    <t>Halbfinale:</t>
  </si>
  <si>
    <t>SF 1, 10. Juli, 20.00h, St. Petersburg</t>
  </si>
  <si>
    <t>Spiel 61</t>
  </si>
  <si>
    <t xml:space="preserve">SF 2, 11. Juli, 20.00h, Moskau </t>
  </si>
  <si>
    <t>Spiel 62</t>
  </si>
  <si>
    <t>Spiel um Platz 3:</t>
  </si>
  <si>
    <t>14. Juli, 16.00h, St. Petersburg</t>
  </si>
  <si>
    <t>Spiel 63</t>
  </si>
  <si>
    <t>Endspiel:</t>
  </si>
  <si>
    <t xml:space="preserve">15. Juli, 17.00h </t>
  </si>
  <si>
    <t>Spiel 64</t>
  </si>
  <si>
    <t>Moskau (Luschniki)</t>
  </si>
  <si>
    <t>Weltmeister 2018 :</t>
  </si>
  <si>
    <t>Weltmeister:</t>
  </si>
  <si>
    <t>Vizemeister:</t>
  </si>
  <si>
    <t>3.:</t>
  </si>
  <si>
    <t>4.:</t>
  </si>
  <si>
    <t>5.:</t>
  </si>
  <si>
    <t>9.:</t>
  </si>
  <si>
    <t>Tore insgesamt: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</si>
</sst>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&quot;    &quot;;\-#,##0&quot;    &quot;;&quot; -    &quot;;@\ "/>
    <numFmt numFmtId="166" formatCode="#,##0\ ;&quot; -&quot;#,##0\ ;&quot; - &quot;;@\ "/>
    <numFmt numFmtId="167" formatCode="#,##0&quot;       &quot;;\-#,##0&quot;       &quot;;&quot; -       &quot;;@\ "/>
    <numFmt numFmtId="168" formatCode="#,##0.00&quot;    &quot;;\-#,##0.00&quot;    &quot;;&quot; -&quot;#&quot;    &quot;;@\ "/>
    <numFmt numFmtId="169" formatCode="#,##0.00\ ;&quot; -&quot;#,##0.00\ ;&quot; -&quot;#\ ;@\ "/>
    <numFmt numFmtId="170" formatCode="#,##0.00&quot;       &quot;;\-#,##0.00&quot;       &quot;;&quot; -&quot;#&quot;       &quot;;@\ "/>
    <numFmt numFmtId="171" formatCode="0%"/>
    <numFmt numFmtId="172" formatCode="#,##0&quot; € &quot;;\-#,##0&quot; € &quot;;&quot; - € &quot;;@\ "/>
    <numFmt numFmtId="173" formatCode="&quot; SFr. &quot;#,##0\ ;&quot; SFr. -&quot;#,##0\ ;&quot; SFr. - &quot;;@\ "/>
    <numFmt numFmtId="174" formatCode="#,##0&quot; DM &quot;;\-#,##0&quot; DM &quot;;&quot; - DM &quot;;@\ "/>
    <numFmt numFmtId="175" formatCode="#,##0.00&quot; € &quot;;\-#,##0.00&quot; € &quot;;&quot; -&quot;#&quot; € &quot;;@\ "/>
    <numFmt numFmtId="176" formatCode="&quot; SFr. &quot;#,##0.00\ ;&quot; SFr. -&quot;#,##0.00\ ;&quot; SFr. -&quot;#\ ;@\ "/>
    <numFmt numFmtId="177" formatCode="#,##0.00&quot; DM &quot;;\-#,##0.00&quot; DM &quot;;&quot; -&quot;#&quot; DM &quot;;@\ "/>
    <numFmt numFmtId="178" formatCode="0"/>
    <numFmt numFmtId="179" formatCode="0.00000"/>
    <numFmt numFmtId="180" formatCode="GENERAL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36"/>
      <name val="Calibri"/>
      <family val="2"/>
    </font>
    <font>
      <sz val="11"/>
      <color indexed="28"/>
      <name val="Calibri"/>
      <family val="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24"/>
      <color indexed="47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i/>
      <sz val="20"/>
      <name val="Arial Black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20"/>
      <color indexed="12"/>
      <name val="Arial Black"/>
      <family val="2"/>
    </font>
    <font>
      <sz val="10"/>
      <color indexed="9"/>
      <name val="Arial"/>
      <family val="2"/>
    </font>
    <font>
      <b/>
      <i/>
      <u val="single"/>
      <sz val="26"/>
      <name val="Arial Black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12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Alignment="0" applyProtection="0"/>
    <xf numFmtId="164" fontId="1" fillId="1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Alignment="0" applyProtection="0"/>
    <xf numFmtId="164" fontId="1" fillId="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Alignment="0" applyProtection="0"/>
    <xf numFmtId="164" fontId="1" fillId="15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Alignment="0" applyProtection="0"/>
    <xf numFmtId="164" fontId="1" fillId="15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Alignment="0" applyProtection="0"/>
    <xf numFmtId="164" fontId="2" fillId="17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Alignment="0" applyProtection="0"/>
    <xf numFmtId="164" fontId="2" fillId="17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Alignment="0" applyProtection="0"/>
    <xf numFmtId="164" fontId="2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Alignment="0" applyProtection="0"/>
    <xf numFmtId="164" fontId="2" fillId="15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9" borderId="0" applyNumberFormat="0" applyBorder="0" applyAlignment="0" applyProtection="0"/>
    <xf numFmtId="164" fontId="2" fillId="2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Alignment="0" applyProtection="0"/>
    <xf numFmtId="164" fontId="2" fillId="15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9" borderId="0" applyNumberFormat="0" applyBorder="0" applyAlignment="0" applyProtection="0"/>
    <xf numFmtId="164" fontId="2" fillId="2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9" borderId="0" applyNumberFormat="0" applyBorder="0" applyAlignment="0" applyProtection="0"/>
    <xf numFmtId="164" fontId="2" fillId="2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9" borderId="0" applyNumberFormat="0" applyBorder="0" applyAlignment="0" applyProtection="0"/>
    <xf numFmtId="164" fontId="2" fillId="21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4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5" fillId="7" borderId="0" applyNumberFormat="0" applyAlignment="0" applyProtection="0"/>
    <xf numFmtId="164" fontId="5" fillId="7" borderId="0" applyNumberFormat="0" applyBorder="0" applyAlignment="0" applyProtection="0"/>
    <xf numFmtId="164" fontId="4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5" fillId="7" borderId="0" applyNumberFormat="0" applyBorder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7" fillId="10" borderId="2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2" borderId="0" applyNumberFormat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4" applyNumberFormat="0" applyFill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Alignment="0" applyProtection="0"/>
    <xf numFmtId="164" fontId="13" fillId="0" borderId="0" applyNumberFormat="0" applyFill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4" fillId="8" borderId="0" applyNumberFormat="0" applyBorder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11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1" fillId="3" borderId="2" applyNumberFormat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20" fillId="12" borderId="0" applyNumberFormat="0" applyBorder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0" fillId="4" borderId="13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64" fontId="3" fillId="10" borderId="1" applyNumberFormat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1" fillId="3" borderId="0" applyNumberFormat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4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5" fillId="7" borderId="0" applyNumberFormat="0" applyAlignment="0" applyProtection="0"/>
    <xf numFmtId="164" fontId="5" fillId="7" borderId="0" applyNumberFormat="0" applyBorder="0" applyAlignment="0" applyProtection="0"/>
    <xf numFmtId="164" fontId="4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5" fillId="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Alignment="0" applyProtection="0"/>
    <xf numFmtId="164" fontId="21" fillId="0" borderId="0" applyNumberFormat="0" applyFill="0" applyBorder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2" fillId="0" borderId="4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19" fillId="0" borderId="12" applyNumberFormat="0" applyFill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Alignment="0" applyProtection="0"/>
    <xf numFmtId="164" fontId="22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64" fontId="1" fillId="3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4" fontId="1" fillId="2" borderId="0" applyNumberFormat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0" fillId="27" borderId="3" applyNumberFormat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5" fillId="0" borderId="6" applyNumberFormat="0" applyFill="0" applyAlignment="0" applyProtection="0"/>
    <xf numFmtId="164" fontId="15" fillId="0" borderId="6" applyNumberFormat="0" applyFill="0" applyAlignment="0" applyProtection="0"/>
    <xf numFmtId="164" fontId="21" fillId="0" borderId="0" applyNumberFormat="0" applyFill="0" applyAlignment="0" applyProtection="0"/>
    <xf numFmtId="164" fontId="21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6" fillId="0" borderId="8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11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10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Alignment="0" applyProtection="0"/>
    <xf numFmtId="164" fontId="17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Alignment="0" applyProtection="0"/>
    <xf numFmtId="164" fontId="21" fillId="0" borderId="0" applyNumberFormat="0" applyFill="0" applyBorder="0" applyAlignment="0" applyProtection="0"/>
    <xf numFmtId="164" fontId="23" fillId="0" borderId="0" applyNumberFormat="0" applyFill="0" applyBorder="0" applyAlignment="0" applyProtection="0"/>
  </cellStyleXfs>
  <cellXfs count="142">
    <xf numFmtId="164" fontId="0" fillId="0" borderId="0" xfId="0" applyAlignment="1">
      <alignment/>
    </xf>
    <xf numFmtId="178" fontId="0" fillId="0" borderId="0" xfId="0" applyNumberFormat="1" applyAlignment="1">
      <alignment/>
    </xf>
    <xf numFmtId="164" fontId="24" fillId="28" borderId="14" xfId="0" applyFont="1" applyFill="1" applyBorder="1" applyAlignment="1">
      <alignment/>
    </xf>
    <xf numFmtId="164" fontId="25" fillId="28" borderId="15" xfId="0" applyFont="1" applyFill="1" applyBorder="1" applyAlignment="1">
      <alignment/>
    </xf>
    <xf numFmtId="164" fontId="25" fillId="28" borderId="16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27" fillId="0" borderId="0" xfId="0" applyNumberFormat="1" applyFont="1" applyAlignment="1">
      <alignment/>
    </xf>
    <xf numFmtId="164" fontId="27" fillId="26" borderId="17" xfId="0" applyFont="1" applyFill="1" applyBorder="1" applyAlignment="1">
      <alignment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0" fillId="0" borderId="0" xfId="0" applyAlignment="1">
      <alignment/>
    </xf>
    <xf numFmtId="164" fontId="29" fillId="22" borderId="18" xfId="0" applyFont="1" applyFill="1" applyBorder="1" applyAlignment="1">
      <alignment/>
    </xf>
    <xf numFmtId="164" fontId="30" fillId="16" borderId="19" xfId="0" applyFont="1" applyFill="1" applyBorder="1" applyAlignment="1" applyProtection="1">
      <alignment/>
      <protection hidden="1"/>
    </xf>
    <xf numFmtId="164" fontId="0" fillId="16" borderId="19" xfId="0" applyFill="1" applyBorder="1" applyAlignment="1">
      <alignment horizontal="right"/>
    </xf>
    <xf numFmtId="164" fontId="0" fillId="16" borderId="19" xfId="0" applyFont="1" applyFill="1" applyBorder="1" applyAlignment="1">
      <alignment/>
    </xf>
    <xf numFmtId="164" fontId="0" fillId="16" borderId="20" xfId="0" applyFill="1" applyBorder="1" applyAlignment="1">
      <alignment horizontal="left"/>
    </xf>
    <xf numFmtId="164" fontId="0" fillId="3" borderId="21" xfId="0" applyFont="1" applyFill="1" applyBorder="1" applyAlignment="1">
      <alignment/>
    </xf>
    <xf numFmtId="164" fontId="0" fillId="3" borderId="22" xfId="0" applyFill="1" applyBorder="1" applyAlignment="1">
      <alignment/>
    </xf>
    <xf numFmtId="178" fontId="0" fillId="3" borderId="22" xfId="0" applyNumberFormat="1" applyFont="1" applyFill="1" applyBorder="1" applyAlignment="1">
      <alignment horizontal="right"/>
    </xf>
    <xf numFmtId="178" fontId="0" fillId="3" borderId="22" xfId="0" applyNumberFormat="1" applyFill="1" applyBorder="1" applyAlignment="1">
      <alignment/>
    </xf>
    <xf numFmtId="164" fontId="0" fillId="3" borderId="23" xfId="0" applyFill="1" applyBorder="1" applyAlignment="1">
      <alignment/>
    </xf>
    <xf numFmtId="164" fontId="29" fillId="22" borderId="24" xfId="0" applyFont="1" applyFill="1" applyBorder="1" applyAlignment="1">
      <alignment/>
    </xf>
    <xf numFmtId="164" fontId="30" fillId="3" borderId="0" xfId="0" applyFont="1" applyFill="1" applyBorder="1" applyAlignment="1" applyProtection="1">
      <alignment/>
      <protection hidden="1"/>
    </xf>
    <xf numFmtId="164" fontId="0" fillId="3" borderId="0" xfId="0" applyFill="1" applyBorder="1" applyAlignment="1">
      <alignment horizontal="right"/>
    </xf>
    <xf numFmtId="164" fontId="0" fillId="3" borderId="0" xfId="0" applyFont="1" applyFill="1" applyBorder="1" applyAlignment="1">
      <alignment/>
    </xf>
    <xf numFmtId="164" fontId="0" fillId="3" borderId="25" xfId="0" applyFill="1" applyBorder="1" applyAlignment="1">
      <alignment horizontal="left"/>
    </xf>
    <xf numFmtId="164" fontId="29" fillId="0" borderId="0" xfId="0" applyFont="1" applyAlignment="1">
      <alignment horizontal="right"/>
    </xf>
    <xf numFmtId="178" fontId="31" fillId="22" borderId="26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left"/>
    </xf>
    <xf numFmtId="164" fontId="30" fillId="16" borderId="0" xfId="0" applyFont="1" applyFill="1" applyBorder="1" applyAlignment="1" applyProtection="1">
      <alignment/>
      <protection hidden="1"/>
    </xf>
    <xf numFmtId="164" fontId="0" fillId="16" borderId="0" xfId="0" applyFill="1" applyBorder="1" applyAlignment="1">
      <alignment horizontal="right"/>
    </xf>
    <xf numFmtId="164" fontId="0" fillId="16" borderId="0" xfId="0" applyFont="1" applyFill="1" applyBorder="1" applyAlignment="1">
      <alignment/>
    </xf>
    <xf numFmtId="164" fontId="0" fillId="16" borderId="25" xfId="0" applyFill="1" applyBorder="1" applyAlignment="1">
      <alignment horizontal="left"/>
    </xf>
    <xf numFmtId="164" fontId="31" fillId="22" borderId="27" xfId="0" applyNumberFormat="1" applyFon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left"/>
    </xf>
    <xf numFmtId="164" fontId="0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22" borderId="24" xfId="0" applyFill="1" applyBorder="1" applyAlignment="1">
      <alignment/>
    </xf>
    <xf numFmtId="164" fontId="0" fillId="22" borderId="30" xfId="0" applyFill="1" applyBorder="1" applyAlignment="1">
      <alignment/>
    </xf>
    <xf numFmtId="164" fontId="30" fillId="3" borderId="28" xfId="0" applyFont="1" applyFill="1" applyBorder="1" applyAlignment="1" applyProtection="1">
      <alignment/>
      <protection hidden="1"/>
    </xf>
    <xf numFmtId="164" fontId="0" fillId="3" borderId="28" xfId="0" applyFill="1" applyBorder="1" applyAlignment="1">
      <alignment horizontal="right"/>
    </xf>
    <xf numFmtId="164" fontId="0" fillId="3" borderId="28" xfId="0" applyFont="1" applyFill="1" applyBorder="1" applyAlignment="1">
      <alignment/>
    </xf>
    <xf numFmtId="164" fontId="0" fillId="3" borderId="29" xfId="0" applyFill="1" applyBorder="1" applyAlignment="1">
      <alignment horizontal="left"/>
    </xf>
    <xf numFmtId="164" fontId="30" fillId="0" borderId="0" xfId="0" applyFont="1" applyAlignment="1">
      <alignment/>
    </xf>
    <xf numFmtId="164" fontId="33" fillId="22" borderId="21" xfId="0" applyFont="1" applyFill="1" applyBorder="1" applyAlignment="1">
      <alignment/>
    </xf>
    <xf numFmtId="164" fontId="34" fillId="22" borderId="2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35" fillId="16" borderId="24" xfId="0" applyFont="1" applyFill="1" applyBorder="1" applyAlignment="1" applyProtection="1">
      <alignment/>
      <protection hidden="1"/>
    </xf>
    <xf numFmtId="178" fontId="0" fillId="16" borderId="19" xfId="0" applyNumberFormat="1" applyFill="1" applyBorder="1" applyAlignment="1">
      <alignment horizontal="right"/>
    </xf>
    <xf numFmtId="178" fontId="0" fillId="16" borderId="19" xfId="0" applyNumberFormat="1" applyFill="1" applyBorder="1" applyAlignment="1">
      <alignment/>
    </xf>
    <xf numFmtId="164" fontId="35" fillId="3" borderId="24" xfId="0" applyFont="1" applyFill="1" applyBorder="1" applyAlignment="1" applyProtection="1">
      <alignment/>
      <protection hidden="1"/>
    </xf>
    <xf numFmtId="178" fontId="0" fillId="3" borderId="0" xfId="0" applyNumberFormat="1" applyFill="1" applyBorder="1" applyAlignment="1">
      <alignment horizontal="right"/>
    </xf>
    <xf numFmtId="178" fontId="0" fillId="16" borderId="0" xfId="0" applyNumberFormat="1" applyFill="1" applyBorder="1" applyAlignment="1">
      <alignment horizontal="right"/>
    </xf>
    <xf numFmtId="178" fontId="0" fillId="16" borderId="0" xfId="0" applyNumberFormat="1" applyFill="1" applyBorder="1" applyAlignment="1">
      <alignment/>
    </xf>
    <xf numFmtId="164" fontId="35" fillId="3" borderId="30" xfId="0" applyFont="1" applyFill="1" applyBorder="1" applyAlignment="1" applyProtection="1">
      <alignment/>
      <protection hidden="1"/>
    </xf>
    <xf numFmtId="178" fontId="0" fillId="3" borderId="28" xfId="0" applyNumberFormat="1" applyFill="1" applyBorder="1" applyAlignment="1">
      <alignment horizontal="right"/>
    </xf>
    <xf numFmtId="164" fontId="33" fillId="26" borderId="21" xfId="0" applyFont="1" applyFill="1" applyBorder="1" applyAlignment="1">
      <alignment/>
    </xf>
    <xf numFmtId="164" fontId="0" fillId="26" borderId="23" xfId="0" applyFont="1" applyFill="1" applyBorder="1" applyAlignment="1">
      <alignment/>
    </xf>
    <xf numFmtId="164" fontId="0" fillId="0" borderId="0" xfId="0" applyAlignment="1">
      <alignment horizontal="left"/>
    </xf>
    <xf numFmtId="164" fontId="0" fillId="16" borderId="19" xfId="0" applyFont="1" applyFill="1" applyBorder="1" applyAlignment="1">
      <alignment horizontal="right"/>
    </xf>
    <xf numFmtId="164" fontId="0" fillId="16" borderId="19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0" fillId="3" borderId="0" xfId="0" applyFont="1" applyFill="1" applyBorder="1" applyAlignment="1">
      <alignment horizontal="right"/>
    </xf>
    <xf numFmtId="164" fontId="0" fillId="3" borderId="0" xfId="0" applyFont="1" applyFill="1" applyBorder="1" applyAlignment="1">
      <alignment horizontal="left"/>
    </xf>
    <xf numFmtId="164" fontId="0" fillId="16" borderId="0" xfId="0" applyFont="1" applyFill="1" applyBorder="1" applyAlignment="1">
      <alignment horizontal="right"/>
    </xf>
    <xf numFmtId="164" fontId="0" fillId="16" borderId="0" xfId="0" applyFont="1" applyFill="1" applyBorder="1" applyAlignment="1">
      <alignment horizontal="left"/>
    </xf>
    <xf numFmtId="164" fontId="0" fillId="3" borderId="28" xfId="0" applyFont="1" applyFill="1" applyBorder="1" applyAlignment="1">
      <alignment horizontal="right"/>
    </xf>
    <xf numFmtId="164" fontId="0" fillId="3" borderId="28" xfId="0" applyFont="1" applyFill="1" applyBorder="1" applyAlignment="1">
      <alignment horizontal="left"/>
    </xf>
    <xf numFmtId="164" fontId="0" fillId="22" borderId="23" xfId="0" applyFont="1" applyFill="1" applyBorder="1" applyAlignment="1">
      <alignment/>
    </xf>
    <xf numFmtId="164" fontId="36" fillId="16" borderId="24" xfId="0" applyFont="1" applyFill="1" applyBorder="1" applyAlignment="1" applyProtection="1">
      <alignment/>
      <protection hidden="1"/>
    </xf>
    <xf numFmtId="164" fontId="37" fillId="16" borderId="19" xfId="0" applyFont="1" applyFill="1" applyBorder="1" applyAlignment="1">
      <alignment horizontal="right"/>
    </xf>
    <xf numFmtId="164" fontId="37" fillId="16" borderId="19" xfId="0" applyFont="1" applyFill="1" applyBorder="1" applyAlignment="1">
      <alignment/>
    </xf>
    <xf numFmtId="164" fontId="37" fillId="16" borderId="19" xfId="0" applyFont="1" applyFill="1" applyBorder="1" applyAlignment="1">
      <alignment horizontal="left"/>
    </xf>
    <xf numFmtId="164" fontId="37" fillId="16" borderId="20" xfId="0" applyFont="1" applyFill="1" applyBorder="1" applyAlignment="1">
      <alignment horizontal="left"/>
    </xf>
    <xf numFmtId="164" fontId="36" fillId="3" borderId="30" xfId="0" applyFont="1" applyFill="1" applyBorder="1" applyAlignment="1" applyProtection="1">
      <alignment/>
      <protection hidden="1"/>
    </xf>
    <xf numFmtId="164" fontId="37" fillId="3" borderId="28" xfId="0" applyFont="1" applyFill="1" applyBorder="1" applyAlignment="1">
      <alignment horizontal="right"/>
    </xf>
    <xf numFmtId="164" fontId="37" fillId="3" borderId="28" xfId="0" applyFont="1" applyFill="1" applyBorder="1" applyAlignment="1">
      <alignment/>
    </xf>
    <xf numFmtId="164" fontId="37" fillId="3" borderId="29" xfId="0" applyFont="1" applyFill="1" applyBorder="1" applyAlignment="1">
      <alignment horizontal="left"/>
    </xf>
    <xf numFmtId="164" fontId="38" fillId="22" borderId="17" xfId="0" applyFont="1" applyFill="1" applyBorder="1" applyAlignment="1">
      <alignment/>
    </xf>
    <xf numFmtId="164" fontId="31" fillId="22" borderId="23" xfId="0" applyFont="1" applyFill="1" applyBorder="1" applyAlignment="1">
      <alignment/>
    </xf>
    <xf numFmtId="164" fontId="36" fillId="3" borderId="21" xfId="0" applyFont="1" applyFill="1" applyBorder="1" applyAlignment="1" applyProtection="1">
      <alignment/>
      <protection hidden="1"/>
    </xf>
    <xf numFmtId="164" fontId="0" fillId="3" borderId="22" xfId="0" applyFont="1" applyFill="1" applyBorder="1" applyAlignment="1">
      <alignment horizontal="right"/>
    </xf>
    <xf numFmtId="164" fontId="37" fillId="3" borderId="22" xfId="0" applyFont="1" applyFill="1" applyBorder="1" applyAlignment="1">
      <alignment/>
    </xf>
    <xf numFmtId="164" fontId="0" fillId="3" borderId="22" xfId="0" applyFont="1" applyFill="1" applyBorder="1" applyAlignment="1">
      <alignment/>
    </xf>
    <xf numFmtId="164" fontId="0" fillId="3" borderId="23" xfId="0" applyFont="1" applyFill="1" applyBorder="1" applyAlignment="1">
      <alignment horizontal="left"/>
    </xf>
    <xf numFmtId="164" fontId="39" fillId="24" borderId="18" xfId="0" applyFont="1" applyFill="1" applyBorder="1" applyAlignment="1">
      <alignment/>
    </xf>
    <xf numFmtId="164" fontId="40" fillId="24" borderId="20" xfId="0" applyFont="1" applyFill="1" applyBorder="1" applyAlignment="1">
      <alignment/>
    </xf>
    <xf numFmtId="164" fontId="0" fillId="22" borderId="18" xfId="0" applyFill="1" applyBorder="1" applyAlignment="1">
      <alignment/>
    </xf>
    <xf numFmtId="164" fontId="0" fillId="22" borderId="19" xfId="0" applyFill="1" applyBorder="1" applyAlignment="1">
      <alignment/>
    </xf>
    <xf numFmtId="164" fontId="0" fillId="22" borderId="20" xfId="0" applyFill="1" applyBorder="1" applyAlignment="1">
      <alignment horizontal="left"/>
    </xf>
    <xf numFmtId="164" fontId="27" fillId="16" borderId="21" xfId="0" applyFont="1" applyFill="1" applyBorder="1" applyAlignment="1" applyProtection="1">
      <alignment/>
      <protection hidden="1"/>
    </xf>
    <xf numFmtId="164" fontId="41" fillId="16" borderId="22" xfId="0" applyFont="1" applyFill="1" applyBorder="1" applyAlignment="1">
      <alignment/>
    </xf>
    <xf numFmtId="164" fontId="42" fillId="16" borderId="22" xfId="0" applyFont="1" applyFill="1" applyBorder="1" applyAlignment="1">
      <alignment horizontal="right"/>
    </xf>
    <xf numFmtId="164" fontId="42" fillId="16" borderId="22" xfId="0" applyFont="1" applyFill="1" applyBorder="1" applyAlignment="1">
      <alignment/>
    </xf>
    <xf numFmtId="164" fontId="42" fillId="16" borderId="23" xfId="0" applyFont="1" applyFill="1" applyBorder="1" applyAlignment="1">
      <alignment horizontal="left"/>
    </xf>
    <xf numFmtId="164" fontId="0" fillId="22" borderId="28" xfId="0" applyFill="1" applyBorder="1" applyAlignment="1">
      <alignment/>
    </xf>
    <xf numFmtId="164" fontId="0" fillId="22" borderId="29" xfId="0" applyFill="1" applyBorder="1" applyAlignment="1">
      <alignment/>
    </xf>
    <xf numFmtId="164" fontId="43" fillId="0" borderId="0" xfId="0" applyFont="1" applyAlignment="1">
      <alignment/>
    </xf>
    <xf numFmtId="164" fontId="44" fillId="24" borderId="14" xfId="0" applyFont="1" applyFill="1" applyBorder="1" applyAlignment="1">
      <alignment/>
    </xf>
    <xf numFmtId="164" fontId="45" fillId="24" borderId="15" xfId="0" applyFont="1" applyFill="1" applyBorder="1" applyAlignment="1">
      <alignment horizontal="left"/>
    </xf>
    <xf numFmtId="164" fontId="44" fillId="24" borderId="15" xfId="0" applyFont="1" applyFill="1" applyBorder="1" applyAlignment="1">
      <alignment/>
    </xf>
    <xf numFmtId="164" fontId="0" fillId="24" borderId="16" xfId="0" applyFill="1" applyBorder="1" applyAlignment="1">
      <alignment/>
    </xf>
    <xf numFmtId="178" fontId="46" fillId="0" borderId="0" xfId="0" applyNumberFormat="1" applyFont="1" applyBorder="1" applyAlignment="1">
      <alignment/>
    </xf>
    <xf numFmtId="164" fontId="46" fillId="16" borderId="26" xfId="0" applyFont="1" applyFill="1" applyBorder="1" applyAlignment="1">
      <alignment/>
    </xf>
    <xf numFmtId="164" fontId="0" fillId="0" borderId="28" xfId="0" applyFont="1" applyBorder="1" applyAlignment="1">
      <alignment/>
    </xf>
    <xf numFmtId="164" fontId="46" fillId="0" borderId="0" xfId="0" applyFont="1" applyAlignment="1">
      <alignment/>
    </xf>
    <xf numFmtId="178" fontId="46" fillId="16" borderId="27" xfId="0" applyNumberFormat="1" applyFont="1" applyFill="1" applyBorder="1" applyAlignment="1">
      <alignment/>
    </xf>
    <xf numFmtId="164" fontId="46" fillId="0" borderId="24" xfId="0" applyFont="1" applyBorder="1" applyAlignment="1">
      <alignment/>
    </xf>
    <xf numFmtId="178" fontId="37" fillId="16" borderId="30" xfId="0" applyNumberFormat="1" applyFont="1" applyFill="1" applyBorder="1" applyAlignment="1">
      <alignment/>
    </xf>
    <xf numFmtId="164" fontId="46" fillId="16" borderId="28" xfId="0" applyFont="1" applyFill="1" applyBorder="1" applyAlignment="1">
      <alignment/>
    </xf>
    <xf numFmtId="178" fontId="46" fillId="0" borderId="0" xfId="0" applyNumberFormat="1" applyFont="1" applyAlignment="1">
      <alignment/>
    </xf>
    <xf numFmtId="178" fontId="0" fillId="3" borderId="0" xfId="0" applyNumberFormat="1" applyFont="1" applyFill="1" applyBorder="1" applyAlignment="1">
      <alignment/>
    </xf>
    <xf numFmtId="164" fontId="46" fillId="16" borderId="24" xfId="0" applyFont="1" applyFill="1" applyBorder="1" applyAlignment="1">
      <alignment/>
    </xf>
    <xf numFmtId="164" fontId="46" fillId="16" borderId="0" xfId="0" applyFont="1" applyFill="1" applyAlignment="1">
      <alignment/>
    </xf>
    <xf numFmtId="164" fontId="47" fillId="0" borderId="0" xfId="0" applyFont="1" applyAlignment="1">
      <alignment/>
    </xf>
    <xf numFmtId="164" fontId="48" fillId="0" borderId="0" xfId="0" applyFont="1" applyAlignment="1">
      <alignment/>
    </xf>
    <xf numFmtId="164" fontId="46" fillId="16" borderId="27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7" fillId="3" borderId="30" xfId="0" applyFont="1" applyFill="1" applyBorder="1" applyAlignment="1">
      <alignment/>
    </xf>
    <xf numFmtId="164" fontId="40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164" fontId="0" fillId="3" borderId="24" xfId="0" applyFont="1" applyFill="1" applyBorder="1" applyAlignment="1">
      <alignment/>
    </xf>
    <xf numFmtId="164" fontId="46" fillId="0" borderId="0" xfId="0" applyFont="1" applyBorder="1" applyAlignment="1">
      <alignment/>
    </xf>
    <xf numFmtId="164" fontId="0" fillId="0" borderId="0" xfId="0" applyBorder="1" applyAlignment="1">
      <alignment/>
    </xf>
    <xf numFmtId="178" fontId="0" fillId="0" borderId="28" xfId="0" applyNumberFormat="1" applyFont="1" applyBorder="1" applyAlignment="1">
      <alignment/>
    </xf>
    <xf numFmtId="164" fontId="37" fillId="16" borderId="30" xfId="0" applyFont="1" applyFill="1" applyBorder="1" applyAlignment="1">
      <alignment/>
    </xf>
    <xf numFmtId="164" fontId="46" fillId="16" borderId="29" xfId="0" applyFont="1" applyFill="1" applyBorder="1" applyAlignment="1">
      <alignment/>
    </xf>
    <xf numFmtId="164" fontId="49" fillId="16" borderId="31" xfId="0" applyFont="1" applyFill="1" applyBorder="1" applyAlignment="1">
      <alignment horizontal="left"/>
    </xf>
    <xf numFmtId="164" fontId="46" fillId="16" borderId="32" xfId="0" applyFont="1" applyFill="1" applyBorder="1" applyAlignment="1">
      <alignment/>
    </xf>
    <xf numFmtId="164" fontId="0" fillId="16" borderId="32" xfId="0" applyFill="1" applyBorder="1" applyAlignment="1">
      <alignment/>
    </xf>
    <xf numFmtId="164" fontId="0" fillId="3" borderId="26" xfId="0" applyFont="1" applyFill="1" applyBorder="1" applyAlignment="1">
      <alignment/>
    </xf>
    <xf numFmtId="164" fontId="50" fillId="0" borderId="0" xfId="0" applyFont="1" applyAlignment="1">
      <alignment horizontal="left"/>
    </xf>
    <xf numFmtId="164" fontId="27" fillId="0" borderId="0" xfId="0" applyNumberFormat="1" applyFont="1" applyBorder="1" applyAlignment="1">
      <alignment horizontal="left"/>
    </xf>
  </cellXfs>
  <cellStyles count="12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1_PunkteAlle" xfId="21"/>
    <cellStyle name="20 % - Akzent1_PunkteAlle_1" xfId="22"/>
    <cellStyle name="20 % - Akzent1_PunkteAlle_2" xfId="23"/>
    <cellStyle name="20 % - Akzent1_PunkteAlle_PunkteAlle" xfId="24"/>
    <cellStyle name="20 % - Akzent2" xfId="25"/>
    <cellStyle name="20 % - Akzent2_PunkteAlle" xfId="26"/>
    <cellStyle name="20 % - Akzent2_PunkteAlle_1" xfId="27"/>
    <cellStyle name="20 % - Akzent2_PunkteAlle_1_PunkteAlle" xfId="28"/>
    <cellStyle name="20 % - Akzent2_PunkteAlle_2" xfId="29"/>
    <cellStyle name="20 % - Akzent2_PunkteAlle_2_PunkteAlle" xfId="30"/>
    <cellStyle name="20 % - Akzent2_PunkteAlle_3" xfId="31"/>
    <cellStyle name="20 % - Akzent2_PunkteAlle_4" xfId="32"/>
    <cellStyle name="20 % - Akzent2_PunkteAlle_PunkteAlle" xfId="33"/>
    <cellStyle name="20 % - Akzent3" xfId="34"/>
    <cellStyle name="20 % - Akzent3_PunkteAlle" xfId="35"/>
    <cellStyle name="20 % - Akzent3_PunkteAlle_1" xfId="36"/>
    <cellStyle name="20 % - Akzent3_PunkteAlle_1_PunkteAlle" xfId="37"/>
    <cellStyle name="20 % - Akzent3_PunkteAlle_2" xfId="38"/>
    <cellStyle name="20 % - Akzent3_PunkteAlle_3" xfId="39"/>
    <cellStyle name="20 % - Akzent3_PunkteAlle_PunkteAlle" xfId="40"/>
    <cellStyle name="20 % - Akzent4" xfId="41"/>
    <cellStyle name="20 % - Akzent4_PunkteAlle" xfId="42"/>
    <cellStyle name="20 % - Akzent4_PunkteAlle_1" xfId="43"/>
    <cellStyle name="20 % - Akzent4_PunkteAlle_1_PunkteAlle" xfId="44"/>
    <cellStyle name="20 % - Akzent4_PunkteAlle_2" xfId="45"/>
    <cellStyle name="20 % - Akzent4_PunkteAlle_3" xfId="46"/>
    <cellStyle name="20 % - Akzent4_PunkteAlle_PunkteAlle" xfId="47"/>
    <cellStyle name="20 % - Akzent5" xfId="48"/>
    <cellStyle name="20 % - Akzent5_PunkteAlle" xfId="49"/>
    <cellStyle name="20 % - Akzent5_PunkteAlle_1" xfId="50"/>
    <cellStyle name="20 % - Akzent5_PunkteAlle_2" xfId="51"/>
    <cellStyle name="20 % - Akzent5_PunkteAlle_PunkteAlle" xfId="52"/>
    <cellStyle name="20 % - Akzent6" xfId="53"/>
    <cellStyle name="20 % - Akzent6_PunkteAlle" xfId="54"/>
    <cellStyle name="20 % - Akzent6_PunkteAlle_1" xfId="55"/>
    <cellStyle name="20 % - Akzent6_PunkteAlle_2" xfId="56"/>
    <cellStyle name="20 % - Akzent6_PunkteAlle_PunkteAlle" xfId="57"/>
    <cellStyle name="20% - Accent1" xfId="58"/>
    <cellStyle name="20% - Accent1_PunkteAlle" xfId="59"/>
    <cellStyle name="20% - Accent1_PunkteAlle_1" xfId="60"/>
    <cellStyle name="20% - Accent1_PunkteAlle_2" xfId="61"/>
    <cellStyle name="20% - Accent1_PunkteAlle_PunkteAlle" xfId="62"/>
    <cellStyle name="20% - Accent1_TipJotiwm2010" xfId="63"/>
    <cellStyle name="20% - Accent1_TipJotiwm2010_PunkteAlle" xfId="64"/>
    <cellStyle name="20% - Accent1_TipJotiwm2010_PunkteAlle_PunkteAlle" xfId="65"/>
    <cellStyle name="20% - Accent2" xfId="66"/>
    <cellStyle name="20% - Accent2_PunkteAlle" xfId="67"/>
    <cellStyle name="20% - Accent2_PunkteAlle_1" xfId="68"/>
    <cellStyle name="20% - Accent2_PunkteAlle_2" xfId="69"/>
    <cellStyle name="20% - Accent2_PunkteAlle_PunkteAlle" xfId="70"/>
    <cellStyle name="20% - Accent2_TipJotiwm2010" xfId="71"/>
    <cellStyle name="20% - Accent2_TipJotiwm2010_PunkteAlle" xfId="72"/>
    <cellStyle name="20% - Accent2_TipJotiwm2010_PunkteAlle_PunkteAlle" xfId="73"/>
    <cellStyle name="20% - Accent3" xfId="74"/>
    <cellStyle name="20% - Accent3_PunkteAlle" xfId="75"/>
    <cellStyle name="20% - Accent3_PunkteAlle_1" xfId="76"/>
    <cellStyle name="20% - Accent3_PunkteAlle_2" xfId="77"/>
    <cellStyle name="20% - Accent3_PunkteAlle_PunkteAlle" xfId="78"/>
    <cellStyle name="20% - Accent3_TipJotiwm2010" xfId="79"/>
    <cellStyle name="20% - Accent3_TipJotiwm2010_PunkteAlle" xfId="80"/>
    <cellStyle name="20% - Accent3_TipJotiwm2010_PunkteAlle_PunkteAlle" xfId="81"/>
    <cellStyle name="20% - Accent4" xfId="82"/>
    <cellStyle name="20% - Accent4_PunkteAlle" xfId="83"/>
    <cellStyle name="20% - Accent4_PunkteAlle_1" xfId="84"/>
    <cellStyle name="20% - Accent4_PunkteAlle_2" xfId="85"/>
    <cellStyle name="20% - Accent4_PunkteAlle_PunkteAlle" xfId="86"/>
    <cellStyle name="20% - Accent4_TipJotiwm2010" xfId="87"/>
    <cellStyle name="20% - Accent4_TipJotiwm2010_PunkteAlle" xfId="88"/>
    <cellStyle name="20% - Accent4_TipJotiwm2010_PunkteAlle_PunkteAlle" xfId="89"/>
    <cellStyle name="20% - Accent5" xfId="90"/>
    <cellStyle name="20% - Accent5_PunkteAlle" xfId="91"/>
    <cellStyle name="20% - Accent5_PunkteAlle_1" xfId="92"/>
    <cellStyle name="20% - Accent5_PunkteAlle_2" xfId="93"/>
    <cellStyle name="20% - Accent5_PunkteAlle_PunkteAlle" xfId="94"/>
    <cellStyle name="20% - Accent5_TipJotiwm2010" xfId="95"/>
    <cellStyle name="20% - Accent5_TipJotiwm2010_PunkteAlle" xfId="96"/>
    <cellStyle name="20% - Accent5_TipJotiwm2010_PunkteAlle_PunkteAlle" xfId="97"/>
    <cellStyle name="20% - Accent6" xfId="98"/>
    <cellStyle name="20% - Accent6_PunkteAlle" xfId="99"/>
    <cellStyle name="20% - Accent6_PunkteAlle_1" xfId="100"/>
    <cellStyle name="20% - Accent6_PunkteAlle_2" xfId="101"/>
    <cellStyle name="20% - Accent6_PunkteAlle_PunkteAlle" xfId="102"/>
    <cellStyle name="20% - Accent6_TipJotiwm2010" xfId="103"/>
    <cellStyle name="20% - Accent6_TipJotiwm2010_PunkteAlle" xfId="104"/>
    <cellStyle name="20% - Accent6_TipJotiwm2010_PunkteAlle_PunkteAlle" xfId="105"/>
    <cellStyle name="20% - Akzent1" xfId="106"/>
    <cellStyle name="20% - Akzent1_PunkteAlle" xfId="107"/>
    <cellStyle name="20% - Akzent1_PunkteAlle_1" xfId="108"/>
    <cellStyle name="20% - Akzent1_PunkteAlle_2" xfId="109"/>
    <cellStyle name="20% - Akzent1_PunkteAlle_PunkteAlle" xfId="110"/>
    <cellStyle name="20% - Akzent1_TipJotiwm2010" xfId="111"/>
    <cellStyle name="20% - Akzent1_TipJotiwm2010_PunkteAlle" xfId="112"/>
    <cellStyle name="20% - Akzent1_TipJotiwm2010_PunkteAlle_PunkteAlle" xfId="113"/>
    <cellStyle name="20% - Akzent2" xfId="114"/>
    <cellStyle name="20% - Akzent2_PunkteAlle" xfId="115"/>
    <cellStyle name="20% - Akzent2_PunkteAlle_1" xfId="116"/>
    <cellStyle name="20% - Akzent2_PunkteAlle_2" xfId="117"/>
    <cellStyle name="20% - Akzent2_PunkteAlle_PunkteAlle" xfId="118"/>
    <cellStyle name="20% - Akzent2_TipJotiwm2010" xfId="119"/>
    <cellStyle name="20% - Akzent2_TipJotiwm2010_PunkteAlle" xfId="120"/>
    <cellStyle name="20% - Akzent2_TipJotiwm2010_PunkteAlle_PunkteAlle" xfId="121"/>
    <cellStyle name="20% - Akzent3" xfId="122"/>
    <cellStyle name="20% - Akzent3_PunkteAlle" xfId="123"/>
    <cellStyle name="20% - Akzent3_PunkteAlle_1" xfId="124"/>
    <cellStyle name="20% - Akzent3_PunkteAlle_2" xfId="125"/>
    <cellStyle name="20% - Akzent3_PunkteAlle_PunkteAlle" xfId="126"/>
    <cellStyle name="20% - Akzent3_TipJotiwm2010" xfId="127"/>
    <cellStyle name="20% - Akzent3_TipJotiwm2010_PunkteAlle" xfId="128"/>
    <cellStyle name="20% - Akzent3_TipJotiwm2010_PunkteAlle_PunkteAlle" xfId="129"/>
    <cellStyle name="20% - Akzent4" xfId="130"/>
    <cellStyle name="20% - Akzent4_PunkteAlle" xfId="131"/>
    <cellStyle name="20% - Akzent4_PunkteAlle_1" xfId="132"/>
    <cellStyle name="20% - Akzent4_PunkteAlle_2" xfId="133"/>
    <cellStyle name="20% - Akzent4_PunkteAlle_PunkteAlle" xfId="134"/>
    <cellStyle name="20% - Akzent4_TipJotiwm2010" xfId="135"/>
    <cellStyle name="20% - Akzent4_TipJotiwm2010_PunkteAlle" xfId="136"/>
    <cellStyle name="20% - Akzent4_TipJotiwm2010_PunkteAlle_PunkteAlle" xfId="137"/>
    <cellStyle name="20% - Akzent5" xfId="138"/>
    <cellStyle name="20% - Akzent5_PunkteAlle" xfId="139"/>
    <cellStyle name="20% - Akzent5_PunkteAlle_1" xfId="140"/>
    <cellStyle name="20% - Akzent5_PunkteAlle_2" xfId="141"/>
    <cellStyle name="20% - Akzent5_PunkteAlle_PunkteAlle" xfId="142"/>
    <cellStyle name="20% - Akzent5_TipJotiwm2010" xfId="143"/>
    <cellStyle name="20% - Akzent5_TipJotiwm2010_PunkteAlle" xfId="144"/>
    <cellStyle name="20% - Akzent5_TipJotiwm2010_PunkteAlle_PunkteAlle" xfId="145"/>
    <cellStyle name="20% - Akzent6" xfId="146"/>
    <cellStyle name="20% - Akzent6_PunkteAlle" xfId="147"/>
    <cellStyle name="20% - Akzent6_PunkteAlle_1" xfId="148"/>
    <cellStyle name="20% - Akzent6_PunkteAlle_2" xfId="149"/>
    <cellStyle name="20% - Akzent6_PunkteAlle_PunkteAlle" xfId="150"/>
    <cellStyle name="20% - Akzent6_TipJotiwm2010" xfId="151"/>
    <cellStyle name="20% - Akzent6_TipJotiwm2010_PunkteAlle" xfId="152"/>
    <cellStyle name="20% - Akzent6_TipJotiwm2010_PunkteAlle_PunkteAlle" xfId="153"/>
    <cellStyle name="40 % - Akzent1" xfId="154"/>
    <cellStyle name="40 % - Akzent1_PunkteAlle" xfId="155"/>
    <cellStyle name="40 % - Akzent1_PunkteAlle_1" xfId="156"/>
    <cellStyle name="40 % - Akzent1_PunkteAlle_2" xfId="157"/>
    <cellStyle name="40 % - Akzent1_PunkteAlle_PunkteAlle" xfId="158"/>
    <cellStyle name="40 % - Akzent2" xfId="159"/>
    <cellStyle name="40 % - Akzent2_PunkteAlle" xfId="160"/>
    <cellStyle name="40 % - Akzent2_PunkteAlle_1" xfId="161"/>
    <cellStyle name="40 % - Akzent2_PunkteAlle_2" xfId="162"/>
    <cellStyle name="40 % - Akzent2_PunkteAlle_PunkteAlle" xfId="163"/>
    <cellStyle name="40 % - Akzent3" xfId="164"/>
    <cellStyle name="40 % - Akzent3_PunkteAlle" xfId="165"/>
    <cellStyle name="40 % - Akzent3_PunkteAlle_1" xfId="166"/>
    <cellStyle name="40 % - Akzent3_PunkteAlle_2" xfId="167"/>
    <cellStyle name="40 % - Akzent3_PunkteAlle_PunkteAlle" xfId="168"/>
    <cellStyle name="40 % - Akzent4" xfId="169"/>
    <cellStyle name="40 % - Akzent4_PunkteAlle" xfId="170"/>
    <cellStyle name="40 % - Akzent4_PunkteAlle_1" xfId="171"/>
    <cellStyle name="40 % - Akzent4_PunkteAlle_2" xfId="172"/>
    <cellStyle name="40 % - Akzent4_PunkteAlle_PunkteAlle" xfId="173"/>
    <cellStyle name="40 % - Akzent5" xfId="174"/>
    <cellStyle name="40 % - Akzent5_PunkteAlle" xfId="175"/>
    <cellStyle name="40 % - Akzent5_PunkteAlle_1" xfId="176"/>
    <cellStyle name="40 % - Akzent5_PunkteAlle_2" xfId="177"/>
    <cellStyle name="40 % - Akzent5_PunkteAlle_PunkteAlle" xfId="178"/>
    <cellStyle name="40 % - Akzent6" xfId="179"/>
    <cellStyle name="40 % - Akzent6_PunkteAlle" xfId="180"/>
    <cellStyle name="40 % - Akzent6_PunkteAlle_1" xfId="181"/>
    <cellStyle name="40 % - Akzent6_PunkteAlle_2" xfId="182"/>
    <cellStyle name="40 % - Akzent6_PunkteAlle_PunkteAlle" xfId="183"/>
    <cellStyle name="40% - Accent1" xfId="184"/>
    <cellStyle name="40% - Accent1_PunkteAlle" xfId="185"/>
    <cellStyle name="40% - Accent1_PunkteAlle_1" xfId="186"/>
    <cellStyle name="40% - Accent1_PunkteAlle_2" xfId="187"/>
    <cellStyle name="40% - Accent1_PunkteAlle_PunkteAlle" xfId="188"/>
    <cellStyle name="40% - Accent1_TipJotiwm2010" xfId="189"/>
    <cellStyle name="40% - Accent1_TipJotiwm2010_PunkteAlle" xfId="190"/>
    <cellStyle name="40% - Accent1_TipJotiwm2010_PunkteAlle_PunkteAlle" xfId="191"/>
    <cellStyle name="40% - Accent2" xfId="192"/>
    <cellStyle name="40% - Accent2_PunkteAlle" xfId="193"/>
    <cellStyle name="40% - Accent2_PunkteAlle_1" xfId="194"/>
    <cellStyle name="40% - Accent2_PunkteAlle_2" xfId="195"/>
    <cellStyle name="40% - Accent2_PunkteAlle_PunkteAlle" xfId="196"/>
    <cellStyle name="40% - Accent2_TipJotiwm2010" xfId="197"/>
    <cellStyle name="40% - Accent2_TipJotiwm2010_PunkteAlle" xfId="198"/>
    <cellStyle name="40% - Accent2_TipJotiwm2010_PunkteAlle_PunkteAlle" xfId="199"/>
    <cellStyle name="40% - Accent3" xfId="200"/>
    <cellStyle name="40% - Accent3_PunkteAlle" xfId="201"/>
    <cellStyle name="40% - Accent3_PunkteAlle_1" xfId="202"/>
    <cellStyle name="40% - Accent3_PunkteAlle_1_PunkteAlle" xfId="203"/>
    <cellStyle name="40% - Accent3_PunkteAlle_2" xfId="204"/>
    <cellStyle name="40% - Accent3_PunkteAlle_3" xfId="205"/>
    <cellStyle name="40% - Accent3_PunkteAlle_PunkteAlle" xfId="206"/>
    <cellStyle name="40% - Accent3_TipJotiwm2010" xfId="207"/>
    <cellStyle name="40% - Accent3_TipJotiwm2010_PunkteAlle" xfId="208"/>
    <cellStyle name="40% - Accent3_TipJotiwm2010_PunkteAlle_1" xfId="209"/>
    <cellStyle name="40% - Accent3_TipJotiwm2010_PunkteAlle_1_PunkteAlle" xfId="210"/>
    <cellStyle name="40% - Accent3_TipJotiwm2010_PunkteAlle_2" xfId="211"/>
    <cellStyle name="40% - Accent3_TipJotiwm2010_PunkteAlle_PunkteAlle" xfId="212"/>
    <cellStyle name="40% - Accent4" xfId="213"/>
    <cellStyle name="40% - Accent4_PunkteAlle" xfId="214"/>
    <cellStyle name="40% - Accent4_PunkteAlle_1" xfId="215"/>
    <cellStyle name="40% - Accent4_PunkteAlle_2" xfId="216"/>
    <cellStyle name="40% - Accent4_PunkteAlle_PunkteAlle" xfId="217"/>
    <cellStyle name="40% - Accent4_TipJotiwm2010" xfId="218"/>
    <cellStyle name="40% - Accent4_TipJotiwm2010_PunkteAlle" xfId="219"/>
    <cellStyle name="40% - Accent4_TipJotiwm2010_PunkteAlle_PunkteAlle" xfId="220"/>
    <cellStyle name="40% - Accent5" xfId="221"/>
    <cellStyle name="40% - Accent5_PunkteAlle" xfId="222"/>
    <cellStyle name="40% - Accent5_PunkteAlle_1" xfId="223"/>
    <cellStyle name="40% - Accent5_PunkteAlle_2" xfId="224"/>
    <cellStyle name="40% - Accent5_PunkteAlle_PunkteAlle" xfId="225"/>
    <cellStyle name="40% - Accent5_TipJotiwm2010" xfId="226"/>
    <cellStyle name="40% - Accent5_TipJotiwm2010_PunkteAlle" xfId="227"/>
    <cellStyle name="40% - Accent5_TipJotiwm2010_PunkteAlle_PunkteAlle" xfId="228"/>
    <cellStyle name="40% - Accent6" xfId="229"/>
    <cellStyle name="40% - Accent6_PunkteAlle" xfId="230"/>
    <cellStyle name="40% - Accent6_PunkteAlle_1" xfId="231"/>
    <cellStyle name="40% - Accent6_PunkteAlle_2" xfId="232"/>
    <cellStyle name="40% - Accent6_PunkteAlle_PunkteAlle" xfId="233"/>
    <cellStyle name="40% - Accent6_TipJotiwm2010" xfId="234"/>
    <cellStyle name="40% - Accent6_TipJotiwm2010_PunkteAlle" xfId="235"/>
    <cellStyle name="40% - Accent6_TipJotiwm2010_PunkteAlle_PunkteAlle" xfId="236"/>
    <cellStyle name="40% - Akzent1" xfId="237"/>
    <cellStyle name="40% - Akzent1_PunkteAlle" xfId="238"/>
    <cellStyle name="40% - Akzent1_PunkteAlle_1" xfId="239"/>
    <cellStyle name="40% - Akzent1_PunkteAlle_2" xfId="240"/>
    <cellStyle name="40% - Akzent1_PunkteAlle_PunkteAlle" xfId="241"/>
    <cellStyle name="40% - Akzent1_TipJotiwm2010" xfId="242"/>
    <cellStyle name="40% - Akzent1_TipJotiwm2010_PunkteAlle" xfId="243"/>
    <cellStyle name="40% - Akzent1_TipJotiwm2010_PunkteAlle_PunkteAlle" xfId="244"/>
    <cellStyle name="40% - Akzent2" xfId="245"/>
    <cellStyle name="40% - Akzent2_PunkteAlle" xfId="246"/>
    <cellStyle name="40% - Akzent2_PunkteAlle_1" xfId="247"/>
    <cellStyle name="40% - Akzent2_PunkteAlle_2" xfId="248"/>
    <cellStyle name="40% - Akzent2_PunkteAlle_PunkteAlle" xfId="249"/>
    <cellStyle name="40% - Akzent2_TipJotiwm2010" xfId="250"/>
    <cellStyle name="40% - Akzent2_TipJotiwm2010_PunkteAlle" xfId="251"/>
    <cellStyle name="40% - Akzent2_TipJotiwm2010_PunkteAlle_PunkteAlle" xfId="252"/>
    <cellStyle name="40% - Akzent3" xfId="253"/>
    <cellStyle name="40% - Akzent3_PunkteAlle" xfId="254"/>
    <cellStyle name="40% - Akzent3_PunkteAlle_1" xfId="255"/>
    <cellStyle name="40% - Akzent3_PunkteAlle_1_PunkteAlle" xfId="256"/>
    <cellStyle name="40% - Akzent3_PunkteAlle_2" xfId="257"/>
    <cellStyle name="40% - Akzent3_PunkteAlle_3" xfId="258"/>
    <cellStyle name="40% - Akzent3_PunkteAlle_PunkteAlle" xfId="259"/>
    <cellStyle name="40% - Akzent3_TipJotiwm2010" xfId="260"/>
    <cellStyle name="40% - Akzent3_TipJotiwm2010_PunkteAlle" xfId="261"/>
    <cellStyle name="40% - Akzent3_TipJotiwm2010_PunkteAlle_1" xfId="262"/>
    <cellStyle name="40% - Akzent3_TipJotiwm2010_PunkteAlle_1_PunkteAlle" xfId="263"/>
    <cellStyle name="40% - Akzent3_TipJotiwm2010_PunkteAlle_2" xfId="264"/>
    <cellStyle name="40% - Akzent3_TipJotiwm2010_PunkteAlle_PunkteAlle" xfId="265"/>
    <cellStyle name="40% - Akzent4" xfId="266"/>
    <cellStyle name="40% - Akzent4_PunkteAlle" xfId="267"/>
    <cellStyle name="40% - Akzent4_PunkteAlle_1" xfId="268"/>
    <cellStyle name="40% - Akzent4_PunkteAlle_2" xfId="269"/>
    <cellStyle name="40% - Akzent4_PunkteAlle_PunkteAlle" xfId="270"/>
    <cellStyle name="40% - Akzent4_TipJotiwm2010" xfId="271"/>
    <cellStyle name="40% - Akzent4_TipJotiwm2010_PunkteAlle" xfId="272"/>
    <cellStyle name="40% - Akzent4_TipJotiwm2010_PunkteAlle_PunkteAlle" xfId="273"/>
    <cellStyle name="40% - Akzent5" xfId="274"/>
    <cellStyle name="40% - Akzent5_PunkteAlle" xfId="275"/>
    <cellStyle name="40% - Akzent5_PunkteAlle_1" xfId="276"/>
    <cellStyle name="40% - Akzent5_PunkteAlle_2" xfId="277"/>
    <cellStyle name="40% - Akzent5_PunkteAlle_PunkteAlle" xfId="278"/>
    <cellStyle name="40% - Akzent5_TipJotiwm2010" xfId="279"/>
    <cellStyle name="40% - Akzent5_TipJotiwm2010_PunkteAlle" xfId="280"/>
    <cellStyle name="40% - Akzent5_TipJotiwm2010_PunkteAlle_PunkteAlle" xfId="281"/>
    <cellStyle name="40% - Akzent6" xfId="282"/>
    <cellStyle name="40% - Akzent6_PunkteAlle" xfId="283"/>
    <cellStyle name="40% - Akzent6_PunkteAlle_1" xfId="284"/>
    <cellStyle name="40% - Akzent6_PunkteAlle_2" xfId="285"/>
    <cellStyle name="40% - Akzent6_PunkteAlle_PunkteAlle" xfId="286"/>
    <cellStyle name="40% - Akzent6_TipJotiwm2010" xfId="287"/>
    <cellStyle name="40% - Akzent6_TipJotiwm2010_PunkteAlle" xfId="288"/>
    <cellStyle name="40% - Akzent6_TipJotiwm2010_PunkteAlle_PunkteAlle" xfId="289"/>
    <cellStyle name="60 % - Akzent1" xfId="290"/>
    <cellStyle name="60 % - Akzent1_PunkteAlle" xfId="291"/>
    <cellStyle name="60 % - Akzent1_PunkteAlle_1" xfId="292"/>
    <cellStyle name="60 % - Akzent1_PunkteAlle_2" xfId="293"/>
    <cellStyle name="60 % - Akzent1_PunkteAlle_PunkteAlle" xfId="294"/>
    <cellStyle name="60 % - Akzent2" xfId="295"/>
    <cellStyle name="60 % - Akzent2_PunkteAlle" xfId="296"/>
    <cellStyle name="60 % - Akzent2_PunkteAlle_1" xfId="297"/>
    <cellStyle name="60 % - Akzent2_PunkteAlle_2" xfId="298"/>
    <cellStyle name="60 % - Akzent2_PunkteAlle_PunkteAlle" xfId="299"/>
    <cellStyle name="60 % - Akzent3" xfId="300"/>
    <cellStyle name="60 % - Akzent3_PunkteAlle" xfId="301"/>
    <cellStyle name="60 % - Akzent3_PunkteAlle_1" xfId="302"/>
    <cellStyle name="60 % - Akzent3_PunkteAlle_2" xfId="303"/>
    <cellStyle name="60 % - Akzent3_PunkteAlle_PunkteAlle" xfId="304"/>
    <cellStyle name="60 % - Akzent4" xfId="305"/>
    <cellStyle name="60 % - Akzent4_PunkteAlle" xfId="306"/>
    <cellStyle name="60 % - Akzent4_PunkteAlle_1" xfId="307"/>
    <cellStyle name="60 % - Akzent4_PunkteAlle_1_PunkteAlle" xfId="308"/>
    <cellStyle name="60 % - Akzent4_PunkteAlle_2" xfId="309"/>
    <cellStyle name="60 % - Akzent4_PunkteAlle_3" xfId="310"/>
    <cellStyle name="60 % - Akzent4_PunkteAlle_PunkteAlle" xfId="311"/>
    <cellStyle name="60 % - Akzent5" xfId="312"/>
    <cellStyle name="60 % - Akzent5_PunkteAlle" xfId="313"/>
    <cellStyle name="60 % - Akzent5_PunkteAlle_1" xfId="314"/>
    <cellStyle name="60 % - Akzent5_PunkteAlle_2" xfId="315"/>
    <cellStyle name="60 % - Akzent5_PunkteAlle_PunkteAlle" xfId="316"/>
    <cellStyle name="60 % - Akzent6" xfId="317"/>
    <cellStyle name="60 % - Akzent6_PunkteAlle" xfId="318"/>
    <cellStyle name="60 % - Akzent6_PunkteAlle_1" xfId="319"/>
    <cellStyle name="60 % - Akzent6_PunkteAlle_2" xfId="320"/>
    <cellStyle name="60 % - Akzent6_PunkteAlle_PunkteAlle" xfId="321"/>
    <cellStyle name="60% - Accent1" xfId="322"/>
    <cellStyle name="60% - Accent1_PunkteAlle" xfId="323"/>
    <cellStyle name="60% - Accent1_PunkteAlle_1" xfId="324"/>
    <cellStyle name="60% - Accent1_PunkteAlle_1_PunkteAlle" xfId="325"/>
    <cellStyle name="60% - Accent1_PunkteAlle_2" xfId="326"/>
    <cellStyle name="60% - Accent1_PunkteAlle_3" xfId="327"/>
    <cellStyle name="60% - Accent1_PunkteAlle_PunkteAlle" xfId="328"/>
    <cellStyle name="60% - Accent1_TipJotiwm2010" xfId="329"/>
    <cellStyle name="60% - Accent1_TipJotiwm2010_PunkteAlle" xfId="330"/>
    <cellStyle name="60% - Accent1_TipJotiwm2010_PunkteAlle_1" xfId="331"/>
    <cellStyle name="60% - Accent1_TipJotiwm2010_PunkteAlle_1_PunkteAlle" xfId="332"/>
    <cellStyle name="60% - Accent1_TipJotiwm2010_PunkteAlle_PunkteAlle" xfId="333"/>
    <cellStyle name="60% - Accent2" xfId="334"/>
    <cellStyle name="60% - Accent2_PunkteAlle" xfId="335"/>
    <cellStyle name="60% - Accent2_PunkteAlle_1" xfId="336"/>
    <cellStyle name="60% - Accent2_PunkteAlle_2" xfId="337"/>
    <cellStyle name="60% - Accent2_PunkteAlle_PunkteAlle" xfId="338"/>
    <cellStyle name="60% - Accent2_TipJotiwm2010" xfId="339"/>
    <cellStyle name="60% - Accent2_TipJotiwm2010_PunkteAlle" xfId="340"/>
    <cellStyle name="60% - Accent2_TipJotiwm2010_PunkteAlle_PunkteAlle" xfId="341"/>
    <cellStyle name="60% - Accent3" xfId="342"/>
    <cellStyle name="60% - Accent3_PunkteAlle" xfId="343"/>
    <cellStyle name="60% - Accent3_PunkteAlle_1" xfId="344"/>
    <cellStyle name="60% - Accent3_PunkteAlle_1_PunkteAlle" xfId="345"/>
    <cellStyle name="60% - Accent3_PunkteAlle_2" xfId="346"/>
    <cellStyle name="60% - Accent3_PunkteAlle_3" xfId="347"/>
    <cellStyle name="60% - Accent3_PunkteAlle_PunkteAlle" xfId="348"/>
    <cellStyle name="60% - Accent3_TipJotiwm2010" xfId="349"/>
    <cellStyle name="60% - Accent3_TipJotiwm2010_PunkteAlle" xfId="350"/>
    <cellStyle name="60% - Accent3_TipJotiwm2010_PunkteAlle_1" xfId="351"/>
    <cellStyle name="60% - Accent3_TipJotiwm2010_PunkteAlle_1_PunkteAlle" xfId="352"/>
    <cellStyle name="60% - Accent3_TipJotiwm2010_PunkteAlle_2" xfId="353"/>
    <cellStyle name="60% - Accent3_TipJotiwm2010_PunkteAlle_PunkteAlle" xfId="354"/>
    <cellStyle name="60% - Accent4" xfId="355"/>
    <cellStyle name="60% - Accent4_PunkteAlle" xfId="356"/>
    <cellStyle name="60% - Accent4_PunkteAlle_1" xfId="357"/>
    <cellStyle name="60% - Accent4_PunkteAlle_1_PunkteAlle" xfId="358"/>
    <cellStyle name="60% - Accent4_PunkteAlle_2" xfId="359"/>
    <cellStyle name="60% - Accent4_PunkteAlle_3" xfId="360"/>
    <cellStyle name="60% - Accent4_PunkteAlle_PunkteAlle" xfId="361"/>
    <cellStyle name="60% - Accent4_TipJotiwm2010" xfId="362"/>
    <cellStyle name="60% - Accent4_TipJotiwm2010_PunkteAlle" xfId="363"/>
    <cellStyle name="60% - Accent4_TipJotiwm2010_PunkteAlle_1" xfId="364"/>
    <cellStyle name="60% - Accent4_TipJotiwm2010_PunkteAlle_2" xfId="365"/>
    <cellStyle name="60% - Accent4_TipJotiwm2010_PunkteAlle_PunkteAlle" xfId="366"/>
    <cellStyle name="60% - Accent5" xfId="367"/>
    <cellStyle name="60% - Accent5_PunkteAlle" xfId="368"/>
    <cellStyle name="60% - Accent5_PunkteAlle_1" xfId="369"/>
    <cellStyle name="60% - Accent5_PunkteAlle_2" xfId="370"/>
    <cellStyle name="60% - Accent5_PunkteAlle_PunkteAlle" xfId="371"/>
    <cellStyle name="60% - Accent5_TipJotiwm2010" xfId="372"/>
    <cellStyle name="60% - Accent5_TipJotiwm2010_PunkteAlle" xfId="373"/>
    <cellStyle name="60% - Accent5_TipJotiwm2010_PunkteAlle_PunkteAlle" xfId="374"/>
    <cellStyle name="60% - Accent6" xfId="375"/>
    <cellStyle name="60% - Accent6_PunkteAlle" xfId="376"/>
    <cellStyle name="60% - Accent6_PunkteAlle_1" xfId="377"/>
    <cellStyle name="60% - Accent6_PunkteAlle_2" xfId="378"/>
    <cellStyle name="60% - Accent6_PunkteAlle_PunkteAlle" xfId="379"/>
    <cellStyle name="60% - Accent6_TipJotiwm2010" xfId="380"/>
    <cellStyle name="60% - Accent6_TipJotiwm2010_PunkteAlle" xfId="381"/>
    <cellStyle name="60% - Accent6_TipJotiwm2010_PunkteAlle_PunkteAlle" xfId="382"/>
    <cellStyle name="60% - Akzent1" xfId="383"/>
    <cellStyle name="60% - Akzent1_PunkteAlle" xfId="384"/>
    <cellStyle name="60% - Akzent1_PunkteAlle_1" xfId="385"/>
    <cellStyle name="60% - Akzent1_PunkteAlle_1_PunkteAlle" xfId="386"/>
    <cellStyle name="60% - Akzent1_PunkteAlle_2" xfId="387"/>
    <cellStyle name="60% - Akzent1_PunkteAlle_3" xfId="388"/>
    <cellStyle name="60% - Akzent1_PunkteAlle_PunkteAlle" xfId="389"/>
    <cellStyle name="60% - Akzent1_TipJotiwm2010" xfId="390"/>
    <cellStyle name="60% - Akzent1_TipJotiwm2010_PunkteAlle" xfId="391"/>
    <cellStyle name="60% - Akzent1_TipJotiwm2010_PunkteAlle_1" xfId="392"/>
    <cellStyle name="60% - Akzent1_TipJotiwm2010_PunkteAlle_1_PunkteAlle" xfId="393"/>
    <cellStyle name="60% - Akzent1_TipJotiwm2010_PunkteAlle_PunkteAlle" xfId="394"/>
    <cellStyle name="60% - Akzent2" xfId="395"/>
    <cellStyle name="60% - Akzent2_PunkteAlle" xfId="396"/>
    <cellStyle name="60% - Akzent2_PunkteAlle_1" xfId="397"/>
    <cellStyle name="60% - Akzent2_PunkteAlle_2" xfId="398"/>
    <cellStyle name="60% - Akzent2_PunkteAlle_PunkteAlle" xfId="399"/>
    <cellStyle name="60% - Akzent2_TipJotiwm2010" xfId="400"/>
    <cellStyle name="60% - Akzent2_TipJotiwm2010_PunkteAlle" xfId="401"/>
    <cellStyle name="60% - Akzent2_TipJotiwm2010_PunkteAlle_PunkteAlle" xfId="402"/>
    <cellStyle name="60% - Akzent3" xfId="403"/>
    <cellStyle name="60% - Akzent3_PunkteAlle" xfId="404"/>
    <cellStyle name="60% - Akzent3_PunkteAlle_1" xfId="405"/>
    <cellStyle name="60% - Akzent3_PunkteAlle_1_PunkteAlle" xfId="406"/>
    <cellStyle name="60% - Akzent3_PunkteAlle_2" xfId="407"/>
    <cellStyle name="60% - Akzent3_PunkteAlle_3" xfId="408"/>
    <cellStyle name="60% - Akzent3_PunkteAlle_PunkteAlle" xfId="409"/>
    <cellStyle name="60% - Akzent3_TipJotiwm2010" xfId="410"/>
    <cellStyle name="60% - Akzent3_TipJotiwm2010_PunkteAlle" xfId="411"/>
    <cellStyle name="60% - Akzent3_TipJotiwm2010_PunkteAlle_1" xfId="412"/>
    <cellStyle name="60% - Akzent3_TipJotiwm2010_PunkteAlle_1_PunkteAlle" xfId="413"/>
    <cellStyle name="60% - Akzent3_TipJotiwm2010_PunkteAlle_2" xfId="414"/>
    <cellStyle name="60% - Akzent3_TipJotiwm2010_PunkteAlle_PunkteAlle" xfId="415"/>
    <cellStyle name="60% - Akzent4" xfId="416"/>
    <cellStyle name="60% - Akzent4_PunkteAlle" xfId="417"/>
    <cellStyle name="60% - Akzent4_PunkteAlle_1" xfId="418"/>
    <cellStyle name="60% - Akzent4_PunkteAlle_1_PunkteAlle" xfId="419"/>
    <cellStyle name="60% - Akzent4_PunkteAlle_2" xfId="420"/>
    <cellStyle name="60% - Akzent4_PunkteAlle_3" xfId="421"/>
    <cellStyle name="60% - Akzent4_PunkteAlle_PunkteAlle" xfId="422"/>
    <cellStyle name="60% - Akzent4_TipJotiwm2010" xfId="423"/>
    <cellStyle name="60% - Akzent4_TipJotiwm2010_PunkteAlle" xfId="424"/>
    <cellStyle name="60% - Akzent4_TipJotiwm2010_PunkteAlle_1" xfId="425"/>
    <cellStyle name="60% - Akzent4_TipJotiwm2010_PunkteAlle_2" xfId="426"/>
    <cellStyle name="60% - Akzent4_TipJotiwm2010_PunkteAlle_PunkteAlle" xfId="427"/>
    <cellStyle name="60% - Akzent5" xfId="428"/>
    <cellStyle name="60% - Akzent5_PunkteAlle" xfId="429"/>
    <cellStyle name="60% - Akzent5_PunkteAlle_1" xfId="430"/>
    <cellStyle name="60% - Akzent5_PunkteAlle_2" xfId="431"/>
    <cellStyle name="60% - Akzent5_PunkteAlle_PunkteAlle" xfId="432"/>
    <cellStyle name="60% - Akzent5_TipJotiwm2010" xfId="433"/>
    <cellStyle name="60% - Akzent5_TipJotiwm2010_PunkteAlle" xfId="434"/>
    <cellStyle name="60% - Akzent5_TipJotiwm2010_PunkteAlle_PunkteAlle" xfId="435"/>
    <cellStyle name="60% - Akzent6" xfId="436"/>
    <cellStyle name="60% - Akzent6_PunkteAlle" xfId="437"/>
    <cellStyle name="60% - Akzent6_PunkteAlle_1" xfId="438"/>
    <cellStyle name="60% - Akzent6_PunkteAlle_2" xfId="439"/>
    <cellStyle name="60% - Akzent6_PunkteAlle_PunkteAlle" xfId="440"/>
    <cellStyle name="60% - Akzent6_TipJotiwm2010" xfId="441"/>
    <cellStyle name="60% - Akzent6_TipJotiwm2010_PunkteAlle" xfId="442"/>
    <cellStyle name="60% - Akzent6_TipJotiwm2010_PunkteAlle_PunkteAlle" xfId="443"/>
    <cellStyle name="Accent1" xfId="444"/>
    <cellStyle name="Accent1_PunkteAlle" xfId="445"/>
    <cellStyle name="Accent1_PunkteAlle_1" xfId="446"/>
    <cellStyle name="Accent1_PunkteAlle_2" xfId="447"/>
    <cellStyle name="Accent1_PunkteAlle_PunkteAlle" xfId="448"/>
    <cellStyle name="Accent1_TipJotiwm2010" xfId="449"/>
    <cellStyle name="Accent1_TipJotiwm2010_PunkteAlle" xfId="450"/>
    <cellStyle name="Accent1_TipJotiwm2010_PunkteAlle_PunkteAlle" xfId="451"/>
    <cellStyle name="Accent2" xfId="452"/>
    <cellStyle name="Accent2_PunkteAlle" xfId="453"/>
    <cellStyle name="Accent2_PunkteAlle_1" xfId="454"/>
    <cellStyle name="Accent2_PunkteAlle_1_PunkteAlle" xfId="455"/>
    <cellStyle name="Accent2_PunkteAlle_2" xfId="456"/>
    <cellStyle name="Accent2_PunkteAlle_3" xfId="457"/>
    <cellStyle name="Accent2_PunkteAlle_PunkteAlle" xfId="458"/>
    <cellStyle name="Accent2_TipJotiwm2010" xfId="459"/>
    <cellStyle name="Accent2_TipJotiwm2010_PunkteAlle" xfId="460"/>
    <cellStyle name="Accent2_TipJotiwm2010_PunkteAlle_1" xfId="461"/>
    <cellStyle name="Accent2_TipJotiwm2010_PunkteAlle_1_PunkteAlle" xfId="462"/>
    <cellStyle name="Accent2_TipJotiwm2010_PunkteAlle_PunkteAlle" xfId="463"/>
    <cellStyle name="Accent3" xfId="464"/>
    <cellStyle name="Accent3_PunkteAlle" xfId="465"/>
    <cellStyle name="Accent3_PunkteAlle_1" xfId="466"/>
    <cellStyle name="Accent3_PunkteAlle_1_PunkteAlle" xfId="467"/>
    <cellStyle name="Accent3_PunkteAlle_2" xfId="468"/>
    <cellStyle name="Accent3_PunkteAlle_3" xfId="469"/>
    <cellStyle name="Accent3_PunkteAlle_PunkteAlle" xfId="470"/>
    <cellStyle name="Accent3_TipJotiwm2010" xfId="471"/>
    <cellStyle name="Accent3_TipJotiwm2010_PunkteAlle" xfId="472"/>
    <cellStyle name="Accent3_TipJotiwm2010_PunkteAlle_1" xfId="473"/>
    <cellStyle name="Accent3_TipJotiwm2010_PunkteAlle_1_PunkteAlle" xfId="474"/>
    <cellStyle name="Accent3_TipJotiwm2010_PunkteAlle_PunkteAlle" xfId="475"/>
    <cellStyle name="Accent4" xfId="476"/>
    <cellStyle name="Accent4_PunkteAlle" xfId="477"/>
    <cellStyle name="Accent4_PunkteAlle_1" xfId="478"/>
    <cellStyle name="Accent4_PunkteAlle_1_PunkteAlle" xfId="479"/>
    <cellStyle name="Accent4_PunkteAlle_2" xfId="480"/>
    <cellStyle name="Accent4_PunkteAlle_3" xfId="481"/>
    <cellStyle name="Accent4_PunkteAlle_PunkteAlle" xfId="482"/>
    <cellStyle name="Accent4_TipJotiwm2010" xfId="483"/>
    <cellStyle name="Accent4_TipJotiwm2010_PunkteAlle" xfId="484"/>
    <cellStyle name="Accent4_TipJotiwm2010_PunkteAlle_1" xfId="485"/>
    <cellStyle name="Accent4_TipJotiwm2010_PunkteAlle_2" xfId="486"/>
    <cellStyle name="Accent4_TipJotiwm2010_PunkteAlle_PunkteAlle" xfId="487"/>
    <cellStyle name="Accent5" xfId="488"/>
    <cellStyle name="Accent5_PunkteAlle" xfId="489"/>
    <cellStyle name="Accent5_PunkteAlle_1" xfId="490"/>
    <cellStyle name="Accent5_PunkteAlle_2" xfId="491"/>
    <cellStyle name="Accent5_PunkteAlle_PunkteAlle" xfId="492"/>
    <cellStyle name="Accent5_TipJotiwm2010" xfId="493"/>
    <cellStyle name="Accent5_TipJotiwm2010_PunkteAlle" xfId="494"/>
    <cellStyle name="Accent5_TipJotiwm2010_PunkteAlle_PunkteAlle" xfId="495"/>
    <cellStyle name="Accent6" xfId="496"/>
    <cellStyle name="Accent6_PunkteAlle" xfId="497"/>
    <cellStyle name="Accent6_PunkteAlle_1" xfId="498"/>
    <cellStyle name="Accent6_PunkteAlle_2" xfId="499"/>
    <cellStyle name="Accent6_PunkteAlle_PunkteAlle" xfId="500"/>
    <cellStyle name="Accent6_TipJotiwm2010" xfId="501"/>
    <cellStyle name="Accent6_TipJotiwm2010_PunkteAlle" xfId="502"/>
    <cellStyle name="Accent6_TipJotiwm2010_PunkteAlle_PunkteAlle" xfId="503"/>
    <cellStyle name="Akzent1" xfId="504"/>
    <cellStyle name="Akzent1_PunkteAlle" xfId="505"/>
    <cellStyle name="Akzent1_PunkteAlle_1" xfId="506"/>
    <cellStyle name="Akzent1_PunkteAlle_2" xfId="507"/>
    <cellStyle name="Akzent1_PunkteAlle_PunkteAlle" xfId="508"/>
    <cellStyle name="Akzent1_TipJotiwm2010" xfId="509"/>
    <cellStyle name="Akzent1_TipJotiwm2010_PunkteAlle" xfId="510"/>
    <cellStyle name="Akzent1_TipJotiwm2010_PunkteAlle_PunkteAlle" xfId="511"/>
    <cellStyle name="Akzent2" xfId="512"/>
    <cellStyle name="Akzent2_PunkteAlle" xfId="513"/>
    <cellStyle name="Akzent2_PunkteAlle_1" xfId="514"/>
    <cellStyle name="Akzent2_PunkteAlle_1_PunkteAlle" xfId="515"/>
    <cellStyle name="Akzent2_PunkteAlle_2" xfId="516"/>
    <cellStyle name="Akzent2_PunkteAlle_3" xfId="517"/>
    <cellStyle name="Akzent2_PunkteAlle_PunkteAlle" xfId="518"/>
    <cellStyle name="Akzent2_TipJotiwm2010" xfId="519"/>
    <cellStyle name="Akzent2_TipJotiwm2010_PunkteAlle" xfId="520"/>
    <cellStyle name="Akzent2_TipJotiwm2010_PunkteAlle_1" xfId="521"/>
    <cellStyle name="Akzent2_TipJotiwm2010_PunkteAlle_1_PunkteAlle" xfId="522"/>
    <cellStyle name="Akzent2_TipJotiwm2010_PunkteAlle_PunkteAlle" xfId="523"/>
    <cellStyle name="Akzent3" xfId="524"/>
    <cellStyle name="Akzent3_PunkteAlle" xfId="525"/>
    <cellStyle name="Akzent3_PunkteAlle_1" xfId="526"/>
    <cellStyle name="Akzent3_PunkteAlle_1_PunkteAlle" xfId="527"/>
    <cellStyle name="Akzent3_PunkteAlle_2" xfId="528"/>
    <cellStyle name="Akzent3_PunkteAlle_3" xfId="529"/>
    <cellStyle name="Akzent3_PunkteAlle_PunkteAlle" xfId="530"/>
    <cellStyle name="Akzent3_TipJotiwm2010" xfId="531"/>
    <cellStyle name="Akzent3_TipJotiwm2010_PunkteAlle" xfId="532"/>
    <cellStyle name="Akzent3_TipJotiwm2010_PunkteAlle_1" xfId="533"/>
    <cellStyle name="Akzent3_TipJotiwm2010_PunkteAlle_1_PunkteAlle" xfId="534"/>
    <cellStyle name="Akzent3_TipJotiwm2010_PunkteAlle_PunkteAlle" xfId="535"/>
    <cellStyle name="Akzent4" xfId="536"/>
    <cellStyle name="Akzent4_PunkteAlle" xfId="537"/>
    <cellStyle name="Akzent4_PunkteAlle_1" xfId="538"/>
    <cellStyle name="Akzent4_PunkteAlle_1_PunkteAlle" xfId="539"/>
    <cellStyle name="Akzent4_PunkteAlle_2" xfId="540"/>
    <cellStyle name="Akzent4_PunkteAlle_3" xfId="541"/>
    <cellStyle name="Akzent4_PunkteAlle_PunkteAlle" xfId="542"/>
    <cellStyle name="Akzent4_TipJotiwm2010" xfId="543"/>
    <cellStyle name="Akzent4_TipJotiwm2010_PunkteAlle" xfId="544"/>
    <cellStyle name="Akzent4_TipJotiwm2010_PunkteAlle_1" xfId="545"/>
    <cellStyle name="Akzent4_TipJotiwm2010_PunkteAlle_2" xfId="546"/>
    <cellStyle name="Akzent4_TipJotiwm2010_PunkteAlle_PunkteAlle" xfId="547"/>
    <cellStyle name="Akzent5" xfId="548"/>
    <cellStyle name="Akzent5_PunkteAlle" xfId="549"/>
    <cellStyle name="Akzent5_PunkteAlle_1" xfId="550"/>
    <cellStyle name="Akzent5_PunkteAlle_2" xfId="551"/>
    <cellStyle name="Akzent5_PunkteAlle_PunkteAlle" xfId="552"/>
    <cellStyle name="Akzent5_TipJotiwm2010" xfId="553"/>
    <cellStyle name="Akzent5_TipJotiwm2010_PunkteAlle" xfId="554"/>
    <cellStyle name="Akzent5_TipJotiwm2010_PunkteAlle_PunkteAlle" xfId="555"/>
    <cellStyle name="Akzent6" xfId="556"/>
    <cellStyle name="Akzent6_PunkteAlle" xfId="557"/>
    <cellStyle name="Akzent6_PunkteAlle_1" xfId="558"/>
    <cellStyle name="Akzent6_PunkteAlle_2" xfId="559"/>
    <cellStyle name="Akzent6_PunkteAlle_PunkteAlle" xfId="560"/>
    <cellStyle name="Akzent6_TipJotiwm2010" xfId="561"/>
    <cellStyle name="Akzent6_TipJotiwm2010_PunkteAlle" xfId="562"/>
    <cellStyle name="Akzent6_TipJotiwm2010_PunkteAlle_PunkteAlle" xfId="563"/>
    <cellStyle name="Ausgabe" xfId="564"/>
    <cellStyle name="Ausgabe_PunkteAlle" xfId="565"/>
    <cellStyle name="Ausgabe_PunkteAlle_1" xfId="566"/>
    <cellStyle name="Ausgabe_PunkteAlle_2" xfId="567"/>
    <cellStyle name="Ausgabe_PunkteAlle_2_PunkteAlle" xfId="568"/>
    <cellStyle name="Ausgabe_PunkteAlle_PunkteAlle" xfId="569"/>
    <cellStyle name="Ausgabe_TipJotiwm2010" xfId="570"/>
    <cellStyle name="Ausgabe_TipJotiwm2010_PunkteAlle" xfId="571"/>
    <cellStyle name="Ausgabe_TipJotiwm2010_PunkteAlle_1" xfId="572"/>
    <cellStyle name="Ausgabe_TipJotiwm2010_PunkteAlle_1_PunkteAlle" xfId="573"/>
    <cellStyle name="Ausgabe_TipJotiwm2010_PunkteAlle_PunkteAlle" xfId="574"/>
    <cellStyle name="Bad" xfId="575"/>
    <cellStyle name="Bad_PunkteAlle" xfId="576"/>
    <cellStyle name="Bad_PunkteAlle_1" xfId="577"/>
    <cellStyle name="Bad_PunkteAlle_1_PunkteAlle" xfId="578"/>
    <cellStyle name="Bad_PunkteAlle_2" xfId="579"/>
    <cellStyle name="Bad_PunkteAlle_3" xfId="580"/>
    <cellStyle name="Bad_PunkteAlle_4" xfId="581"/>
    <cellStyle name="Bad_PunkteAlle_PunkteAlle" xfId="582"/>
    <cellStyle name="Bad_TipJotiwm2010" xfId="583"/>
    <cellStyle name="Bad_TipJotiwm2010_PunkteAlle" xfId="584"/>
    <cellStyle name="Bad_TipJotiwm2010_PunkteAlle_1" xfId="585"/>
    <cellStyle name="Bad_TipJotiwm2010_PunkteAlle_1_PunkteAlle" xfId="586"/>
    <cellStyle name="Bad_TipJotiwm2010_PunkteAlle_2" xfId="587"/>
    <cellStyle name="Bad_TipJotiwm2010_PunkteAlle_3" xfId="588"/>
    <cellStyle name="Bad_TipJotiwm2010_PunkteAlle_PunkteAlle" xfId="589"/>
    <cellStyle name="Berechnung" xfId="590"/>
    <cellStyle name="Berechnung_PunkteAlle" xfId="591"/>
    <cellStyle name="Berechnung_PunkteAlle_1" xfId="592"/>
    <cellStyle name="Berechnung_PunkteAlle_2" xfId="593"/>
    <cellStyle name="Berechnung_PunkteAlle_2_PunkteAlle" xfId="594"/>
    <cellStyle name="Berechnung_PunkteAlle_PunkteAlle" xfId="595"/>
    <cellStyle name="Berechnung_TipJotiwm2010" xfId="596"/>
    <cellStyle name="Berechnung_TipJotiwm2010_PunkteAlle" xfId="597"/>
    <cellStyle name="Berechnung_TipJotiwm2010_PunkteAlle_PunkteAlle" xfId="598"/>
    <cellStyle name="Besuchter Hyperlink_PunkteAlle" xfId="599"/>
    <cellStyle name="Besuchter Hyperlink_PunkteAlle_PunkteAlle" xfId="600"/>
    <cellStyle name="Calculation" xfId="601"/>
    <cellStyle name="Calculation_PunkteAlle" xfId="602"/>
    <cellStyle name="Calculation_PunkteAlle_1" xfId="603"/>
    <cellStyle name="Calculation_PunkteAlle_2" xfId="604"/>
    <cellStyle name="Calculation_PunkteAlle_2_PunkteAlle" xfId="605"/>
    <cellStyle name="Calculation_PunkteAlle_PunkteAlle" xfId="606"/>
    <cellStyle name="Calculation_TipJotiwm2010" xfId="607"/>
    <cellStyle name="Calculation_TipJotiwm2010_PunkteAlle" xfId="608"/>
    <cellStyle name="Calculation_TipJotiwm2010_PunkteAlle_PunkteAlle" xfId="609"/>
    <cellStyle name="Check Cell" xfId="610"/>
    <cellStyle name="Check Cell_PunkteAlle" xfId="611"/>
    <cellStyle name="Check Cell_PunkteAlle_1" xfId="612"/>
    <cellStyle name="Check Cell_PunkteAlle_2" xfId="613"/>
    <cellStyle name="Check Cell_PunkteAlle_2_PunkteAlle" xfId="614"/>
    <cellStyle name="Check Cell_PunkteAlle_PunkteAlle" xfId="615"/>
    <cellStyle name="Check Cell_TipJotiwm2010" xfId="616"/>
    <cellStyle name="Check Cell_TipJotiwm2010_PunkteAlle" xfId="617"/>
    <cellStyle name="Check Cell_TipJotiwm2010_PunkteAlle_1" xfId="618"/>
    <cellStyle name="Check Cell_TipJotiwm2010_PunkteAlle_1_PunkteAlle" xfId="619"/>
    <cellStyle name="Check Cell_TipJotiwm2010_PunkteAlle_2" xfId="620"/>
    <cellStyle name="Check Cell_TipJotiwm2010_PunkteAlle_2_PunkteAlle" xfId="621"/>
    <cellStyle name="Check Cell_TipJotiwm2010_PunkteAlle_PunkteAlle" xfId="622"/>
    <cellStyle name="Dezimal [0]_aktuell" xfId="623"/>
    <cellStyle name="Dezimal [0]_aktuell_PunkteAlle" xfId="624"/>
    <cellStyle name="Dezimal [0]_aktuell_PunkteAlle_1" xfId="625"/>
    <cellStyle name="Dezimal [0]_aktuell_PunkteAlle_PunkteAlle" xfId="626"/>
    <cellStyle name="Dezimal [0]_EM2004deutschUli" xfId="627"/>
    <cellStyle name="Dezimal [0]_EM2004deutschUli_peterwm2010" xfId="628"/>
    <cellStyle name="Dezimal [0]_EM2004deutschUli_peterwm2010_PunkteAlle" xfId="629"/>
    <cellStyle name="Dezimal [0]_EM2004deutschUli_peterwm2010_TipJotiwm2010" xfId="630"/>
    <cellStyle name="Dezimal [0]_EM2004deutschUli_peterwm2010_TipJotiwm2010_PunkteAlle" xfId="631"/>
    <cellStyle name="Dezimal [0]_EM2004deutschUli_peterwm2010_TipJotiwm2010_PunkteAlle_1" xfId="632"/>
    <cellStyle name="Dezimal [0]_EM2004deutschUli_peterwm2010_TipJotiwm2010_PunkteAlle_1_PunkteAlle" xfId="633"/>
    <cellStyle name="Dezimal [0]_EM2004deutschUli_peterwm2010_TipJotiwm2010_PunkteAlle_2" xfId="634"/>
    <cellStyle name="Dezimal [0]_EM2004deutschUli_peterwm2010_TipJotiwm2010_PunkteAlle_2_PunkteAlle" xfId="635"/>
    <cellStyle name="Dezimal [0]_EM2004deutschUli_peterwm2010_TipJotiwm2010_PunkteAlle_PunkteAlle" xfId="636"/>
    <cellStyle name="Dezimal [0]_EM2004deutschUli_peterwm2010_TipJotiwm2010_PunkteAlle_PunkteAlle_1" xfId="637"/>
    <cellStyle name="Dezimal [0]_EM2004deutschUli_peterwm2010_TipJotiwm2010_PunkteAlle_PunkteAlle_2" xfId="638"/>
    <cellStyle name="Dezimal [0]_EM2004deutschUli_peterwm2010_TipJotiwm2010_PunkteAlle_PunkteAlle_PunkteAlle" xfId="639"/>
    <cellStyle name="Dezimal [0]_EM2004deutschUli_PunkteAlle" xfId="640"/>
    <cellStyle name="Dezimal [0]_EM2004deutschUli_PunkteAlle_1" xfId="641"/>
    <cellStyle name="Dezimal [0]_EM2004deutschUli_PunkteAlle_PunkteAlle" xfId="642"/>
    <cellStyle name="Dezimal [0]_EM2004deutschUli_TipJotiwm2010" xfId="643"/>
    <cellStyle name="Dezimal [0]_EM2004deutschUli_TipJotiwm2010_PunkteAlle" xfId="644"/>
    <cellStyle name="Dezimal [0]_EM2004deutschUli_TipJotiwm2010_PunkteAlle_1" xfId="645"/>
    <cellStyle name="Dezimal [0]_EM2004deutschUli_TipJotiwm2010_PunkteAlle_1_PunkteAlle" xfId="646"/>
    <cellStyle name="Dezimal [0]_EM2004deutschUli_TipJotiwm2010_PunkteAlle_2" xfId="647"/>
    <cellStyle name="Dezimal [0]_EM2004deutschUli_TipJotiwm2010_PunkteAlle_2_PunkteAlle" xfId="648"/>
    <cellStyle name="Dezimal [0]_EM2004deutschUli_TipJotiwm2010_PunkteAlle_PunkteAlle" xfId="649"/>
    <cellStyle name="Dezimal [0]_EM2012Spielplan" xfId="650"/>
    <cellStyle name="Dezimal [0]_EM2012Spielplan_PunkteAlle" xfId="651"/>
    <cellStyle name="Dezimal [0]_EM2012Spielplan_PunkteAlle_1" xfId="652"/>
    <cellStyle name="Dezimal [0]_EM2012Spielplan_PunkteAlle_PunkteAlle" xfId="653"/>
    <cellStyle name="Dezimal [0]_marckoehlerwm2010 Formular" xfId="654"/>
    <cellStyle name="Dezimal [0]_marckoehlerwm2010 Formular_PunkteAlle" xfId="655"/>
    <cellStyle name="Dezimal [0]_marckoehlerwm2010 Formular_PunkteAlle_1" xfId="656"/>
    <cellStyle name="Dezimal [0]_marckoehlerwm2010 Formular_PunkteAlle_1_PunkteAlle" xfId="657"/>
    <cellStyle name="Dezimal [0]_marckoehlerwm2010 Formular_PunkteAlle_2" xfId="658"/>
    <cellStyle name="Dezimal [0]_marckoehlerwm2010 Formular_PunkteAlle_PunkteAlle" xfId="659"/>
    <cellStyle name="Dezimal [0]_marckoehlerwm2010 Formular_TipJotiwm2010" xfId="660"/>
    <cellStyle name="Dezimal [0]_marckoehlerwm2010 Formular_TipJotiwm2010_PunkteAlle" xfId="661"/>
    <cellStyle name="Dezimal [0]_marckoehlerwm2010 Formular_TipJotiwm2010_PunkteAlle_1" xfId="662"/>
    <cellStyle name="Dezimal [0]_marckoehlerwm2010 Formular_TipJotiwm2010_PunkteAlle_1_PunkteAlle" xfId="663"/>
    <cellStyle name="Dezimal [0]_marckoehlerwm2010 Formular_TipJotiwm2010_PunkteAlle_PunkteAlle" xfId="664"/>
    <cellStyle name="Dezimal [0]_marckoehlerwm2010 Formular_TipJotiwm2010_PunkteAlle_PunkteAlle_1" xfId="665"/>
    <cellStyle name="Dezimal [0]_marckoehlerwm2010 Formular_TipJotiwm2010_PunkteAlle_PunkteAlle_PunkteAlle" xfId="666"/>
    <cellStyle name="Dezimal [0]_pascalwm2010" xfId="667"/>
    <cellStyle name="Dezimal [0]_pascalwm2010_PunkteAlle" xfId="668"/>
    <cellStyle name="Dezimal [0]_pascalwm2010_PunkteAlle_1" xfId="669"/>
    <cellStyle name="Dezimal [0]_pascalwm2010_PunkteAlle_1_PunkteAlle" xfId="670"/>
    <cellStyle name="Dezimal [0]_pascalwm2010_PunkteAlle_2" xfId="671"/>
    <cellStyle name="Dezimal [0]_pascalwm2010_PunkteAlle_PunkteAlle" xfId="672"/>
    <cellStyle name="Dezimal [0]_pascalwm2010_TipJotiwm2010" xfId="673"/>
    <cellStyle name="Dezimal [0]_pascalwm2010_TipJotiwm2010_PunkteAlle" xfId="674"/>
    <cellStyle name="Dezimal [0]_pascalwm2010_TipJotiwm2010_PunkteAlle_1" xfId="675"/>
    <cellStyle name="Dezimal [0]_pascalwm2010_TipJotiwm2010_PunkteAlle_1_PunkteAlle" xfId="676"/>
    <cellStyle name="Dezimal [0]_pascalwm2010_TipJotiwm2010_PunkteAlle_PunkteAlle" xfId="677"/>
    <cellStyle name="Dezimal [0]_pascalwm2010_TipJotiwm2010_PunkteAlle_PunkteAlle_1" xfId="678"/>
    <cellStyle name="Dezimal [0]_pascalwm2010_TipJotiwm2010_PunkteAlle_PunkteAlle_PunkteAlle" xfId="679"/>
    <cellStyle name="Dezimal [0]_peterwm2010" xfId="680"/>
    <cellStyle name="Dezimal [0]_peterwm2010_PunkteAlle" xfId="681"/>
    <cellStyle name="Dezimal [0]_peterwm2010_PunkteAlle_1" xfId="682"/>
    <cellStyle name="Dezimal [0]_peterwm2010_PunkteAlle_PunkteAlle" xfId="683"/>
    <cellStyle name="Dezimal [0]_peterwm2010_TipJotiwm2010" xfId="684"/>
    <cellStyle name="Dezimal [0]_peterwm2010_TipJotiwm2010_PunkteAlle" xfId="685"/>
    <cellStyle name="Dezimal [0]_peterwm2010_TipJotiwm2010_PunkteAlle_1" xfId="686"/>
    <cellStyle name="Dezimal [0]_peterwm2010_TipJotiwm2010_PunkteAlle_1_PunkteAlle" xfId="687"/>
    <cellStyle name="Dezimal [0]_peterwm2010_TipJotiwm2010_PunkteAlle_PunkteAlle" xfId="688"/>
    <cellStyle name="Dezimal [0]_peterwm2010_TipJotiwm2010_PunkteAlle_PunkteAlle_1" xfId="689"/>
    <cellStyle name="Dezimal [0]_peterwm2010_TipJotiwm2010_PunkteAlle_PunkteAlle_PunkteAlle" xfId="690"/>
    <cellStyle name="Dezimal [0]_PunkteAlle" xfId="691"/>
    <cellStyle name="Dezimal [0]_PunkteAlle_1" xfId="692"/>
    <cellStyle name="Dezimal [0]_PunkteAlle_2" xfId="693"/>
    <cellStyle name="Dezimal [0]_PunkteAlle_3" xfId="694"/>
    <cellStyle name="Dezimal [0]_PunkteAlle_PunkteAlle" xfId="695"/>
    <cellStyle name="Dezimal [0]_TipJotiwm2010" xfId="696"/>
    <cellStyle name="Dezimal [0]_TipJotiwm2010_PunkteAlle" xfId="697"/>
    <cellStyle name="Dezimal [0]_TipJotiwm2010_PunkteAlle_1" xfId="698"/>
    <cellStyle name="Dezimal [0]_TipJotiwm2010_PunkteAlle_1_PunkteAlle" xfId="699"/>
    <cellStyle name="Dezimal [0]_TipJotiwm2010_PunkteAlle_2" xfId="700"/>
    <cellStyle name="Dezimal [0]_TipJotiwm2010_PunkteAlle_PunkteAlle" xfId="701"/>
    <cellStyle name="Dezimal_aktuell" xfId="702"/>
    <cellStyle name="Dezimal_aktuell_PunkteAlle" xfId="703"/>
    <cellStyle name="Dezimal_aktuell_PunkteAlle_1" xfId="704"/>
    <cellStyle name="Dezimal_aktuell_PunkteAlle_PunkteAlle" xfId="705"/>
    <cellStyle name="Dezimal_EM2004deutschUli" xfId="706"/>
    <cellStyle name="Dezimal_EM2004deutschUli_peterwm2010" xfId="707"/>
    <cellStyle name="Dezimal_EM2004deutschUli_peterwm2010_PunkteAlle" xfId="708"/>
    <cellStyle name="Dezimal_EM2004deutschUli_peterwm2010_TipJotiwm2010" xfId="709"/>
    <cellStyle name="Dezimal_EM2004deutschUli_peterwm2010_TipJotiwm2010_PunkteAlle" xfId="710"/>
    <cellStyle name="Dezimal_EM2004deutschUli_peterwm2010_TipJotiwm2010_PunkteAlle_1" xfId="711"/>
    <cellStyle name="Dezimal_EM2004deutschUli_peterwm2010_TipJotiwm2010_PunkteAlle_1_PunkteAlle" xfId="712"/>
    <cellStyle name="Dezimal_EM2004deutschUli_peterwm2010_TipJotiwm2010_PunkteAlle_PunkteAlle" xfId="713"/>
    <cellStyle name="Dezimal_EM2004deutschUli_peterwm2010_TipJotiwm2010_PunkteAlle_PunkteAlle_1" xfId="714"/>
    <cellStyle name="Dezimal_EM2004deutschUli_peterwm2010_TipJotiwm2010_PunkteAlle_PunkteAlle_PunkteAlle" xfId="715"/>
    <cellStyle name="Dezimal_EM2004deutschUli_PunkteAlle" xfId="716"/>
    <cellStyle name="Dezimal_EM2004deutschUli_PunkteAlle_1" xfId="717"/>
    <cellStyle name="Dezimal_EM2004deutschUli_PunkteAlle_PunkteAlle" xfId="718"/>
    <cellStyle name="Dezimal_EM2004deutschUli_TipJotiwm2010" xfId="719"/>
    <cellStyle name="Dezimal_EM2004deutschUli_TipJotiwm2010_PunkteAlle" xfId="720"/>
    <cellStyle name="Dezimal_EM2004deutschUli_TipJotiwm2010_PunkteAlle_1" xfId="721"/>
    <cellStyle name="Dezimal_EM2004deutschUli_TipJotiwm2010_PunkteAlle_1_PunkteAlle" xfId="722"/>
    <cellStyle name="Dezimal_EM2004deutschUli_TipJotiwm2010_PunkteAlle_PunkteAlle" xfId="723"/>
    <cellStyle name="Dezimal_EM2004deutschUli_TipJotiwm2010_PunkteAlle_PunkteAlle_1" xfId="724"/>
    <cellStyle name="Dezimal_EM2004deutschUli_TipJotiwm2010_PunkteAlle_PunkteAlle_PunkteAlle" xfId="725"/>
    <cellStyle name="Dezimal_EM2012Spielplan" xfId="726"/>
    <cellStyle name="Dezimal_EM2012Spielplan_PunkteAlle" xfId="727"/>
    <cellStyle name="Dezimal_EM2012Spielplan_PunkteAlle_1" xfId="728"/>
    <cellStyle name="Dezimal_EM2012Spielplan_PunkteAlle_PunkteAlle" xfId="729"/>
    <cellStyle name="Dezimal_marckoehlerwm2010 Formular" xfId="730"/>
    <cellStyle name="Dezimal_marckoehlerwm2010 Formular_PunkteAlle" xfId="731"/>
    <cellStyle name="Dezimal_marckoehlerwm2010 Formular_PunkteAlle_1" xfId="732"/>
    <cellStyle name="Dezimal_marckoehlerwm2010 Formular_PunkteAlle_1_PunkteAlle" xfId="733"/>
    <cellStyle name="Dezimal_marckoehlerwm2010 Formular_PunkteAlle_2" xfId="734"/>
    <cellStyle name="Dezimal_marckoehlerwm2010 Formular_PunkteAlle_PunkteAlle" xfId="735"/>
    <cellStyle name="Dezimal_marckoehlerwm2010 Formular_TipJotiwm2010" xfId="736"/>
    <cellStyle name="Dezimal_marckoehlerwm2010 Formular_TipJotiwm2010_PunkteAlle" xfId="737"/>
    <cellStyle name="Dezimal_marckoehlerwm2010 Formular_TipJotiwm2010_PunkteAlle_1" xfId="738"/>
    <cellStyle name="Dezimal_marckoehlerwm2010 Formular_TipJotiwm2010_PunkteAlle_1_PunkteAlle" xfId="739"/>
    <cellStyle name="Dezimal_marckoehlerwm2010 Formular_TipJotiwm2010_PunkteAlle_PunkteAlle" xfId="740"/>
    <cellStyle name="Dezimal_marckoehlerwm2010 Formular_TipJotiwm2010_PunkteAlle_PunkteAlle_1" xfId="741"/>
    <cellStyle name="Dezimal_marckoehlerwm2010 Formular_TipJotiwm2010_PunkteAlle_PunkteAlle_PunkteAlle" xfId="742"/>
    <cellStyle name="Dezimal_pascalwm2010" xfId="743"/>
    <cellStyle name="Dezimal_pascalwm2010_PunkteAlle" xfId="744"/>
    <cellStyle name="Dezimal_pascalwm2010_PunkteAlle_1" xfId="745"/>
    <cellStyle name="Dezimal_pascalwm2010_PunkteAlle_1_PunkteAlle" xfId="746"/>
    <cellStyle name="Dezimal_pascalwm2010_PunkteAlle_2" xfId="747"/>
    <cellStyle name="Dezimal_pascalwm2010_PunkteAlle_PunkteAlle" xfId="748"/>
    <cellStyle name="Dezimal_pascalwm2010_TipJotiwm2010" xfId="749"/>
    <cellStyle name="Dezimal_pascalwm2010_TipJotiwm2010_PunkteAlle" xfId="750"/>
    <cellStyle name="Dezimal_pascalwm2010_TipJotiwm2010_PunkteAlle_1" xfId="751"/>
    <cellStyle name="Dezimal_pascalwm2010_TipJotiwm2010_PunkteAlle_1_PunkteAlle" xfId="752"/>
    <cellStyle name="Dezimal_pascalwm2010_TipJotiwm2010_PunkteAlle_PunkteAlle" xfId="753"/>
    <cellStyle name="Dezimal_pascalwm2010_TipJotiwm2010_PunkteAlle_PunkteAlle_1" xfId="754"/>
    <cellStyle name="Dezimal_pascalwm2010_TipJotiwm2010_PunkteAlle_PunkteAlle_PunkteAlle" xfId="755"/>
    <cellStyle name="Dezimal_peterwm2010" xfId="756"/>
    <cellStyle name="Dezimal_peterwm2010_PunkteAlle" xfId="757"/>
    <cellStyle name="Dezimal_peterwm2010_PunkteAlle_1" xfId="758"/>
    <cellStyle name="Dezimal_peterwm2010_PunkteAlle_PunkteAlle" xfId="759"/>
    <cellStyle name="Dezimal_peterwm2010_TipJotiwm2010" xfId="760"/>
    <cellStyle name="Dezimal_peterwm2010_TipJotiwm2010_PunkteAlle" xfId="761"/>
    <cellStyle name="Dezimal_peterwm2010_TipJotiwm2010_PunkteAlle_1" xfId="762"/>
    <cellStyle name="Dezimal_peterwm2010_TipJotiwm2010_PunkteAlle_1_PunkteAlle" xfId="763"/>
    <cellStyle name="Dezimal_peterwm2010_TipJotiwm2010_PunkteAlle_PunkteAlle" xfId="764"/>
    <cellStyle name="Dezimal_peterwm2010_TipJotiwm2010_PunkteAlle_PunkteAlle_1" xfId="765"/>
    <cellStyle name="Dezimal_peterwm2010_TipJotiwm2010_PunkteAlle_PunkteAlle_PunkteAlle" xfId="766"/>
    <cellStyle name="Dezimal_PunkteAlle" xfId="767"/>
    <cellStyle name="Dezimal_PunkteAlle_1" xfId="768"/>
    <cellStyle name="Dezimal_PunkteAlle_2" xfId="769"/>
    <cellStyle name="Dezimal_PunkteAlle_3" xfId="770"/>
    <cellStyle name="Dezimal_PunkteAlle_PunkteAlle" xfId="771"/>
    <cellStyle name="Dezimal_TipJotiwm2010" xfId="772"/>
    <cellStyle name="Dezimal_TipJotiwm2010_PunkteAlle" xfId="773"/>
    <cellStyle name="Dezimal_TipJotiwm2010_PunkteAlle_1" xfId="774"/>
    <cellStyle name="Dezimal_TipJotiwm2010_PunkteAlle_1_PunkteAlle" xfId="775"/>
    <cellStyle name="Dezimal_TipJotiwm2010_PunkteAlle_2" xfId="776"/>
    <cellStyle name="Dezimal_TipJotiwm2010_PunkteAlle_PunkteAlle" xfId="777"/>
    <cellStyle name="Eingabe" xfId="778"/>
    <cellStyle name="Eingabe_PunkteAlle" xfId="779"/>
    <cellStyle name="Eingabe_PunkteAlle_1" xfId="780"/>
    <cellStyle name="Eingabe_PunkteAlle_1_PunkteAlle" xfId="781"/>
    <cellStyle name="Eingabe_PunkteAlle_2" xfId="782"/>
    <cellStyle name="Eingabe_PunkteAlle_3" xfId="783"/>
    <cellStyle name="Eingabe_PunkteAlle_3_PunkteAlle" xfId="784"/>
    <cellStyle name="Eingabe_PunkteAlle_PunkteAlle" xfId="785"/>
    <cellStyle name="Eingabe_TipJotiwm2010" xfId="786"/>
    <cellStyle name="Eingabe_TipJotiwm2010_PunkteAlle" xfId="787"/>
    <cellStyle name="Eingabe_TipJotiwm2010_PunkteAlle_PunkteAlle" xfId="788"/>
    <cellStyle name="Ergebnis 1" xfId="789"/>
    <cellStyle name="Ergebnis 1 1" xfId="790"/>
    <cellStyle name="Ergebnis 1_PunkteAlle" xfId="791"/>
    <cellStyle name="Ergebnis 2" xfId="792"/>
    <cellStyle name="Ergebnis_PunkteAlle" xfId="793"/>
    <cellStyle name="Ergebnis_PunkteAlle_1" xfId="794"/>
    <cellStyle name="Ergebnis_PunkteAlle_PunkteAlle" xfId="795"/>
    <cellStyle name="Erklärender Text" xfId="796"/>
    <cellStyle name="Erklärender Text_PunkteAlle" xfId="797"/>
    <cellStyle name="Erklärender Text_PunkteAlle_1" xfId="798"/>
    <cellStyle name="Erklärender Text_PunkteAlle_1_PunkteAlle" xfId="799"/>
    <cellStyle name="Erklärender Text_PunkteAlle_2" xfId="800"/>
    <cellStyle name="Erklärender Text_PunkteAlle_PunkteAlle" xfId="801"/>
    <cellStyle name="Explanatory Text" xfId="802"/>
    <cellStyle name="Explanatory Text_PunkteAlle" xfId="803"/>
    <cellStyle name="Explanatory Text_PunkteAlle_1" xfId="804"/>
    <cellStyle name="Explanatory Text_PunkteAlle_1_PunkteAlle" xfId="805"/>
    <cellStyle name="Explanatory Text_PunkteAlle_2" xfId="806"/>
    <cellStyle name="Explanatory Text_PunkteAlle_2_PunkteAlle" xfId="807"/>
    <cellStyle name="Explanatory Text_PunkteAlle_3" xfId="808"/>
    <cellStyle name="Explanatory Text_PunkteAlle_PunkteAlle" xfId="809"/>
    <cellStyle name="Good" xfId="810"/>
    <cellStyle name="Good_PunkteAlle" xfId="811"/>
    <cellStyle name="Good_PunkteAlle_1" xfId="812"/>
    <cellStyle name="Good_PunkteAlle_1_PunkteAlle" xfId="813"/>
    <cellStyle name="Good_PunkteAlle_2" xfId="814"/>
    <cellStyle name="Good_PunkteAlle_2_PunkteAlle" xfId="815"/>
    <cellStyle name="Good_PunkteAlle_3" xfId="816"/>
    <cellStyle name="Good_PunkteAlle_4" xfId="817"/>
    <cellStyle name="Good_PunkteAlle_PunkteAlle" xfId="818"/>
    <cellStyle name="Good_TipJotiwm2010" xfId="819"/>
    <cellStyle name="Good_TipJotiwm2010_PunkteAlle" xfId="820"/>
    <cellStyle name="Good_TipJotiwm2010_PunkteAlle_1" xfId="821"/>
    <cellStyle name="Good_TipJotiwm2010_PunkteAlle_1_PunkteAlle" xfId="822"/>
    <cellStyle name="Good_TipJotiwm2010_PunkteAlle_2" xfId="823"/>
    <cellStyle name="Good_TipJotiwm2010_PunkteAlle_2_PunkteAlle" xfId="824"/>
    <cellStyle name="Good_TipJotiwm2010_PunkteAlle_PunkteAlle" xfId="825"/>
    <cellStyle name="Gut" xfId="826"/>
    <cellStyle name="Gut_PunkteAlle" xfId="827"/>
    <cellStyle name="Gut_PunkteAlle_1" xfId="828"/>
    <cellStyle name="Gut_PunkteAlle_1_PunkteAlle" xfId="829"/>
    <cellStyle name="Gut_PunkteAlle_2" xfId="830"/>
    <cellStyle name="Gut_PunkteAlle_2_PunkteAlle" xfId="831"/>
    <cellStyle name="Gut_PunkteAlle_3" xfId="832"/>
    <cellStyle name="Gut_PunkteAlle_4" xfId="833"/>
    <cellStyle name="Gut_PunkteAlle_PunkteAlle" xfId="834"/>
    <cellStyle name="Gut_TipJotiwm2010" xfId="835"/>
    <cellStyle name="Gut_TipJotiwm2010_PunkteAlle" xfId="836"/>
    <cellStyle name="Gut_TipJotiwm2010_PunkteAlle_1" xfId="837"/>
    <cellStyle name="Gut_TipJotiwm2010_PunkteAlle_1_PunkteAlle" xfId="838"/>
    <cellStyle name="Gut_TipJotiwm2010_PunkteAlle_PunkteAlle" xfId="839"/>
    <cellStyle name="Heading 1" xfId="840"/>
    <cellStyle name="Heading 1_PunkteAlle" xfId="841"/>
    <cellStyle name="Heading 1_PunkteAlle_1" xfId="842"/>
    <cellStyle name="Heading 1_PunkteAlle_1_PunkteAlle" xfId="843"/>
    <cellStyle name="Heading 1_PunkteAlle_2" xfId="844"/>
    <cellStyle name="Heading 1_PunkteAlle_3" xfId="845"/>
    <cellStyle name="Heading 1_PunkteAlle_3_PunkteAlle" xfId="846"/>
    <cellStyle name="Heading 1_PunkteAlle_PunkteAlle" xfId="847"/>
    <cellStyle name="Heading 2" xfId="848"/>
    <cellStyle name="Heading 2_PunkteAlle" xfId="849"/>
    <cellStyle name="Heading 2_PunkteAlle_1" xfId="850"/>
    <cellStyle name="Heading 2_PunkteAlle_1_PunkteAlle" xfId="851"/>
    <cellStyle name="Heading 2_PunkteAlle_2" xfId="852"/>
    <cellStyle name="Heading 2_PunkteAlle_3" xfId="853"/>
    <cellStyle name="Heading 2_PunkteAlle_3_PunkteAlle" xfId="854"/>
    <cellStyle name="Heading 2_PunkteAlle_PunkteAlle" xfId="855"/>
    <cellStyle name="Heading 3" xfId="856"/>
    <cellStyle name="Heading 3_PunkteAlle" xfId="857"/>
    <cellStyle name="Heading 3_PunkteAlle_1" xfId="858"/>
    <cellStyle name="Heading 3_PunkteAlle_1_PunkteAlle" xfId="859"/>
    <cellStyle name="Heading 3_PunkteAlle_2" xfId="860"/>
    <cellStyle name="Heading 3_PunkteAlle_3" xfId="861"/>
    <cellStyle name="Heading 3_PunkteAlle_3_PunkteAlle" xfId="862"/>
    <cellStyle name="Heading 3_PunkteAlle_PunkteAlle" xfId="863"/>
    <cellStyle name="Heading 4" xfId="864"/>
    <cellStyle name="Heading 4_PunkteAlle" xfId="865"/>
    <cellStyle name="Heading 4_PunkteAlle_1" xfId="866"/>
    <cellStyle name="Heading 4_PunkteAlle_1_PunkteAlle" xfId="867"/>
    <cellStyle name="Heading 4_PunkteAlle_2" xfId="868"/>
    <cellStyle name="Heading 4_PunkteAlle_PunkteAlle" xfId="869"/>
    <cellStyle name="Hyperlink_PunkteAlle" xfId="870"/>
    <cellStyle name="Input" xfId="871"/>
    <cellStyle name="Input_PunkteAlle" xfId="872"/>
    <cellStyle name="Input_PunkteAlle_1" xfId="873"/>
    <cellStyle name="Input_PunkteAlle_1_PunkteAlle" xfId="874"/>
    <cellStyle name="Input_PunkteAlle_2" xfId="875"/>
    <cellStyle name="Input_PunkteAlle_3" xfId="876"/>
    <cellStyle name="Input_PunkteAlle_3_PunkteAlle" xfId="877"/>
    <cellStyle name="Input_PunkteAlle_PunkteAlle" xfId="878"/>
    <cellStyle name="Input_TipJotiwm2010" xfId="879"/>
    <cellStyle name="Input_TipJotiwm2010_PunkteAlle" xfId="880"/>
    <cellStyle name="Input_TipJotiwm2010_PunkteAlle_PunkteAlle" xfId="881"/>
    <cellStyle name="Linked Cell" xfId="882"/>
    <cellStyle name="Linked Cell_PunkteAlle" xfId="883"/>
    <cellStyle name="Linked Cell_PunkteAlle_1" xfId="884"/>
    <cellStyle name="Linked Cell_PunkteAlle_1_PunkteAlle" xfId="885"/>
    <cellStyle name="Linked Cell_PunkteAlle_PunkteAlle" xfId="886"/>
    <cellStyle name="Neutral" xfId="887"/>
    <cellStyle name="Neutral_PunkteAlle" xfId="888"/>
    <cellStyle name="Neutral_PunkteAlle_1" xfId="889"/>
    <cellStyle name="Neutral_PunkteAlle_1_PunkteAlle" xfId="890"/>
    <cellStyle name="Neutral_PunkteAlle_2" xfId="891"/>
    <cellStyle name="Neutral_PunkteAlle_2_PunkteAlle" xfId="892"/>
    <cellStyle name="Neutral_PunkteAlle_3" xfId="893"/>
    <cellStyle name="Neutral_PunkteAlle_4" xfId="894"/>
    <cellStyle name="Neutral_PunkteAlle_PunkteAlle" xfId="895"/>
    <cellStyle name="Neutral_TipJotiwm2010" xfId="896"/>
    <cellStyle name="Neutral_TipJotiwm2010_PunkteAlle" xfId="897"/>
    <cellStyle name="Neutral_TipJotiwm2010_PunkteAlle_1" xfId="898"/>
    <cellStyle name="Neutral_TipJotiwm2010_PunkteAlle_1_PunkteAlle" xfId="899"/>
    <cellStyle name="Neutral_TipJotiwm2010_PunkteAlle_2" xfId="900"/>
    <cellStyle name="Neutral_TipJotiwm2010_PunkteAlle_2_PunkteAlle" xfId="901"/>
    <cellStyle name="Neutral_TipJotiwm2010_PunkteAlle_PunkteAlle" xfId="902"/>
    <cellStyle name="Note" xfId="903"/>
    <cellStyle name="Note_PunkteAlle" xfId="904"/>
    <cellStyle name="Note_PunkteAlle_1" xfId="905"/>
    <cellStyle name="Note_PunkteAlle_2" xfId="906"/>
    <cellStyle name="Note_PunkteAlle_2_PunkteAlle" xfId="907"/>
    <cellStyle name="Note_PunkteAlle_PunkteAlle" xfId="908"/>
    <cellStyle name="Note_TipJotiwm2010" xfId="909"/>
    <cellStyle name="Note_TipJotiwm2010_PunkteAlle" xfId="910"/>
    <cellStyle name="Note_TipJotiwm2010_PunkteAlle_1" xfId="911"/>
    <cellStyle name="Note_TipJotiwm2010_PunkteAlle_1_PunkteAlle" xfId="912"/>
    <cellStyle name="Note_TipJotiwm2010_PunkteAlle_2" xfId="913"/>
    <cellStyle name="Note_TipJotiwm2010_PunkteAlle_2_PunkteAlle" xfId="914"/>
    <cellStyle name="Note_TipJotiwm2010_PunkteAlle_PunkteAlle" xfId="915"/>
    <cellStyle name="Note_TipJotiwm2010_PunkteAlle_PunkteAlle_1" xfId="916"/>
    <cellStyle name="Note_TipJotiwm2010_PunkteAlle_PunkteAlle_1_PunkteAlle" xfId="917"/>
    <cellStyle name="Note_TipJotiwm2010_PunkteAlle_PunkteAlle_2" xfId="918"/>
    <cellStyle name="Note_TipJotiwm2010_PunkteAlle_PunkteAlle_PunkteAlle" xfId="919"/>
    <cellStyle name="Notiz" xfId="920"/>
    <cellStyle name="Notiz_PunkteAlle" xfId="921"/>
    <cellStyle name="Notiz_PunkteAlle_1" xfId="922"/>
    <cellStyle name="Notiz_PunkteAlle_2" xfId="923"/>
    <cellStyle name="Notiz_PunkteAlle_2_PunkteAlle" xfId="924"/>
    <cellStyle name="Notiz_PunkteAlle_PunkteAlle" xfId="925"/>
    <cellStyle name="Notiz_TipJotiwm2010" xfId="926"/>
    <cellStyle name="Notiz_TipJotiwm2010_PunkteAlle" xfId="927"/>
    <cellStyle name="Notiz_TipJotiwm2010_PunkteAlle_1" xfId="928"/>
    <cellStyle name="Notiz_TipJotiwm2010_PunkteAlle_1_PunkteAlle" xfId="929"/>
    <cellStyle name="Notiz_TipJotiwm2010_PunkteAlle_2" xfId="930"/>
    <cellStyle name="Notiz_TipJotiwm2010_PunkteAlle_2_PunkteAlle" xfId="931"/>
    <cellStyle name="Notiz_TipJotiwm2010_PunkteAlle_PunkteAlle" xfId="932"/>
    <cellStyle name="Notiz_TipJotiwm2010_PunkteAlle_PunkteAlle_1" xfId="933"/>
    <cellStyle name="Notiz_TipJotiwm2010_PunkteAlle_PunkteAlle_1_PunkteAlle" xfId="934"/>
    <cellStyle name="Notiz_TipJotiwm2010_PunkteAlle_PunkteAlle_2" xfId="935"/>
    <cellStyle name="Notiz_TipJotiwm2010_PunkteAlle_PunkteAlle_PunkteAlle" xfId="936"/>
    <cellStyle name="Output" xfId="937"/>
    <cellStyle name="Output_PunkteAlle" xfId="938"/>
    <cellStyle name="Output_PunkteAlle_1" xfId="939"/>
    <cellStyle name="Output_PunkteAlle_1_PunkteAlle" xfId="940"/>
    <cellStyle name="Output_PunkteAlle_2" xfId="941"/>
    <cellStyle name="Output_PunkteAlle_2_PunkteAlle" xfId="942"/>
    <cellStyle name="Output_PunkteAlle_3" xfId="943"/>
    <cellStyle name="Output_PunkteAlle_4" xfId="944"/>
    <cellStyle name="Output_PunkteAlle_4_PunkteAlle" xfId="945"/>
    <cellStyle name="Output_PunkteAlle_PunkteAlle" xfId="946"/>
    <cellStyle name="Output_TipJotiwm2010" xfId="947"/>
    <cellStyle name="Output_TipJotiwm2010_PunkteAlle" xfId="948"/>
    <cellStyle name="Output_TipJotiwm2010_PunkteAlle_1" xfId="949"/>
    <cellStyle name="Output_TipJotiwm2010_PunkteAlle_1_PunkteAlle" xfId="950"/>
    <cellStyle name="Output_TipJotiwm2010_PunkteAlle_PunkteAlle" xfId="951"/>
    <cellStyle name="Prozent_marckoehlerwm2010 Formular" xfId="952"/>
    <cellStyle name="Prozent_marckoehlerwm2010 Formular_PunkteAlle" xfId="953"/>
    <cellStyle name="Prozent_marckoehlerwm2010 Formular_PunkteAlle_1" xfId="954"/>
    <cellStyle name="Prozent_marckoehlerwm2010 Formular_PunkteAlle_PunkteAlle" xfId="955"/>
    <cellStyle name="Prozent_marckoehlerwm2010 Formular_TipJotiwm2010" xfId="956"/>
    <cellStyle name="Prozent_marckoehlerwm2010 Formular_TipJotiwm2010_PunkteAlle" xfId="957"/>
    <cellStyle name="Prozent_marckoehlerwm2010 Formular_TipJotiwm2010_PunkteAlle_1" xfId="958"/>
    <cellStyle name="Prozent_marckoehlerwm2010 Formular_TipJotiwm2010_PunkteAlle_1_PunkteAlle" xfId="959"/>
    <cellStyle name="Prozent_marckoehlerwm2010 Formular_TipJotiwm2010_PunkteAlle_PunkteAlle" xfId="960"/>
    <cellStyle name="Prozent_marckoehlerwm2010 Formular_TipJotiwm2010_PunkteAlle_PunkteAlle_1" xfId="961"/>
    <cellStyle name="Prozent_marckoehlerwm2010 Formular_TipJotiwm2010_PunkteAlle_PunkteAlle_PunkteAlle" xfId="962"/>
    <cellStyle name="Prozent_pascalwm2010" xfId="963"/>
    <cellStyle name="Prozent_pascalwm2010_PunkteAlle" xfId="964"/>
    <cellStyle name="Prozent_pascalwm2010_PunkteAlle_1" xfId="965"/>
    <cellStyle name="Prozent_pascalwm2010_PunkteAlle_PunkteAlle" xfId="966"/>
    <cellStyle name="Prozent_pascalwm2010_TipJotiwm2010" xfId="967"/>
    <cellStyle name="Prozent_pascalwm2010_TipJotiwm2010_PunkteAlle" xfId="968"/>
    <cellStyle name="Prozent_pascalwm2010_TipJotiwm2010_PunkteAlle_1" xfId="969"/>
    <cellStyle name="Prozent_pascalwm2010_TipJotiwm2010_PunkteAlle_1_PunkteAlle" xfId="970"/>
    <cellStyle name="Prozent_pascalwm2010_TipJotiwm2010_PunkteAlle_PunkteAlle" xfId="971"/>
    <cellStyle name="Prozent_pascalwm2010_TipJotiwm2010_PunkteAlle_PunkteAlle_1" xfId="972"/>
    <cellStyle name="Prozent_pascalwm2010_TipJotiwm2010_PunkteAlle_PunkteAlle_PunkteAlle" xfId="973"/>
    <cellStyle name="Prozent_PunkteAlle" xfId="974"/>
    <cellStyle name="Prozent_PunkteAlle_1" xfId="975"/>
    <cellStyle name="Prozent_PunkteAlle_2" xfId="976"/>
    <cellStyle name="Prozent_TipJotiwm2010" xfId="977"/>
    <cellStyle name="Prozent_TipJotiwm2010_PunkteAlle" xfId="978"/>
    <cellStyle name="Prozent_TipJotiwm2010_PunkteAlle_1" xfId="979"/>
    <cellStyle name="Prozent_TipJotiwm2010_PunkteAlle_PunkteAlle" xfId="980"/>
    <cellStyle name="Schlecht" xfId="981"/>
    <cellStyle name="Schlecht_PunkteAlle" xfId="982"/>
    <cellStyle name="Schlecht_PunkteAlle_1" xfId="983"/>
    <cellStyle name="Schlecht_PunkteAlle_1_PunkteAlle" xfId="984"/>
    <cellStyle name="Schlecht_PunkteAlle_2" xfId="985"/>
    <cellStyle name="Schlecht_PunkteAlle_3" xfId="986"/>
    <cellStyle name="Schlecht_PunkteAlle_4" xfId="987"/>
    <cellStyle name="Schlecht_PunkteAlle_PunkteAlle" xfId="988"/>
    <cellStyle name="Schlecht_TipJotiwm2010" xfId="989"/>
    <cellStyle name="Schlecht_TipJotiwm2010_PunkteAlle" xfId="990"/>
    <cellStyle name="Schlecht_TipJotiwm2010_PunkteAlle_1" xfId="991"/>
    <cellStyle name="Schlecht_TipJotiwm2010_PunkteAlle_1_PunkteAlle" xfId="992"/>
    <cellStyle name="Schlecht_TipJotiwm2010_PunkteAlle_2" xfId="993"/>
    <cellStyle name="Schlecht_TipJotiwm2010_PunkteAlle_3" xfId="994"/>
    <cellStyle name="Schlecht_TipJotiwm2010_PunkteAlle_PunkteAlle" xfId="995"/>
    <cellStyle name="Standard_EM2008Spielplanvolker" xfId="996"/>
    <cellStyle name="Standard_EM2008Spielplanvolker_FLO" xfId="997"/>
    <cellStyle name="Standard_EM2008Spielplanvolker_FLO_PunkteAlle" xfId="998"/>
    <cellStyle name="Standard_EM2008Spielplanvolker_FLO_PunkteAlle_1" xfId="999"/>
    <cellStyle name="Standard_EM2008Spielplanvolker_FLO_PunkteAlle_PunkteAlle" xfId="1000"/>
    <cellStyle name="Standard_EM2008Spielplanvolker_FLO_TipJotiwm2010" xfId="1001"/>
    <cellStyle name="Standard_EM2008Spielplanvolker_FLO_TipJotiwm2010_PunkteAlle" xfId="1002"/>
    <cellStyle name="Standard_EM2008Spielplanvolker_FLO_TipJotiwm2010_PunkteAlle_1" xfId="1003"/>
    <cellStyle name="Standard_EM2008Spielplanvolker_FLO_TipJotiwm2010_PunkteAlle_1_PunkteAlle" xfId="1004"/>
    <cellStyle name="Standard_EM2008Spielplanvolker_FLO_TipJotiwm2010_PunkteAlle_PunkteAlle" xfId="1005"/>
    <cellStyle name="Standard_EM2008Spielplanvolker_FLO_TipJotiwm2010_PunkteAlle_PunkteAlle_1" xfId="1006"/>
    <cellStyle name="Standard_EM2008Spielplanvolker_FLO_TipJotiwm2010_PunkteAlle_PunkteAlle_PunkteAlle" xfId="1007"/>
    <cellStyle name="Standard_EM2008Spielplanvolker_PunkteAlle" xfId="1008"/>
    <cellStyle name="Standard_EM2008Spielplanvolker_PunkteAlle_1" xfId="1009"/>
    <cellStyle name="Standard_EM2008Spielplanvolker_PunkteAlle_1_PunkteAlle" xfId="1010"/>
    <cellStyle name="Standard_EM2008Spielplanvolker_PunkteAlle_PunkteAlle" xfId="1011"/>
    <cellStyle name="Standard_EM2008Spielplanvolker_PunkteAlle_PunkteAlle_1" xfId="1012"/>
    <cellStyle name="Standard_EM2008Spielplanvolker_PunkteAlle_PunkteAlle_PunkteAlle" xfId="1013"/>
    <cellStyle name="Standard_marckoehlerwm2010 Formular" xfId="1014"/>
    <cellStyle name="Standard_marckoehlerwm2010 Formular_FLO" xfId="1015"/>
    <cellStyle name="Standard_marckoehlerwm2010 Formular_FLO_PunkteAlle" xfId="1016"/>
    <cellStyle name="Standard_marckoehlerwm2010 Formular_FLO_PunkteAlle_1" xfId="1017"/>
    <cellStyle name="Standard_marckoehlerwm2010 Formular_FLO_PunkteAlle_PunkteAlle" xfId="1018"/>
    <cellStyle name="Standard_marckoehlerwm2010 Formular_FLO_TipJotiwm2010" xfId="1019"/>
    <cellStyle name="Standard_marckoehlerwm2010 Formular_FLO_TipJotiwm2010_PunkteAlle" xfId="1020"/>
    <cellStyle name="Standard_marckoehlerwm2010 Formular_FLO_TipJotiwm2010_PunkteAlle_1" xfId="1021"/>
    <cellStyle name="Standard_marckoehlerwm2010 Formular_FLO_TipJotiwm2010_PunkteAlle_1_PunkteAlle" xfId="1022"/>
    <cellStyle name="Standard_marckoehlerwm2010 Formular_FLO_TipJotiwm2010_PunkteAlle_PunkteAlle" xfId="1023"/>
    <cellStyle name="Standard_marckoehlerwm2010 Formular_FLO_TipJotiwm2010_PunkteAlle_PunkteAlle_1" xfId="1024"/>
    <cellStyle name="Standard_marckoehlerwm2010 Formular_FLO_TipJotiwm2010_PunkteAlle_PunkteAlle_PunkteAlle" xfId="1025"/>
    <cellStyle name="Standard_marckoehlerwm2010 Formular_PunkteAlle" xfId="1026"/>
    <cellStyle name="Standard_marckoehlerwm2010 Formular_PunkteAlle_1" xfId="1027"/>
    <cellStyle name="Standard_marckoehlerwm2010 Formular_PunkteAlle_1_PunkteAlle" xfId="1028"/>
    <cellStyle name="Standard_marckoehlerwm2010 Formular_PunkteAlle_PunkteAlle" xfId="1029"/>
    <cellStyle name="Standard_marckoehlerwm2010 Formular_PunkteAlle_PunkteAlle_1" xfId="1030"/>
    <cellStyle name="Standard_marckoehlerwm2010 Formular_PunkteAlle_PunkteAlle_PunkteAlle" xfId="1031"/>
    <cellStyle name="Standard_pascalwm2010" xfId="1032"/>
    <cellStyle name="Standard_pascalwm2010_PunkteAlle" xfId="1033"/>
    <cellStyle name="Standard_pascalwm2010_PunkteAlle_1" xfId="1034"/>
    <cellStyle name="Standard_pascalwm2010_PunkteAlle_1_PunkteAlle" xfId="1035"/>
    <cellStyle name="Standard_pascalwm2010_PunkteAlle_PunkteAlle" xfId="1036"/>
    <cellStyle name="Standard_pascalwm2010_PunkteAlle_PunkteAlle_1" xfId="1037"/>
    <cellStyle name="Standard_pascalwm2010_PunkteAlle_PunkteAlle_PunkteAlle" xfId="1038"/>
    <cellStyle name="Standard_PunkteAlle" xfId="1039"/>
    <cellStyle name="Standard_PunkteAlle_1" xfId="1040"/>
    <cellStyle name="Standard_PunkteAlle_2" xfId="1041"/>
    <cellStyle name="Standard_PunkteAlle_PunkteAlle" xfId="1042"/>
    <cellStyle name="Standard_TipJotiwm2010" xfId="1043"/>
    <cellStyle name="Standard_TipJotiwm2010_PunkteAlle" xfId="1044"/>
    <cellStyle name="Standard_TipJotiwm2010_PunkteAlle_1" xfId="1045"/>
    <cellStyle name="Standard_TipJotiwm2010_PunkteAlle_1_PunkteAlle" xfId="1046"/>
    <cellStyle name="Standard_TipJotiwm2010_PunkteAlle_PunkteAlle" xfId="1047"/>
    <cellStyle name="Standard_TipJotiwm2010_PunkteAlle_PunkteAlle_1" xfId="1048"/>
    <cellStyle name="Standard_TipJotiwm2010_PunkteAlle_PunkteAlle_PunkteAlle" xfId="1049"/>
    <cellStyle name="Title" xfId="1050"/>
    <cellStyle name="Title_PunkteAlle" xfId="1051"/>
    <cellStyle name="Title_PunkteAlle_1" xfId="1052"/>
    <cellStyle name="Title_PunkteAlle_1_PunkteAlle" xfId="1053"/>
    <cellStyle name="Title_PunkteAlle_2" xfId="1054"/>
    <cellStyle name="Title_PunkteAlle_PunkteAlle" xfId="1055"/>
    <cellStyle name="Total" xfId="1056"/>
    <cellStyle name="Total_PunkteAlle" xfId="1057"/>
    <cellStyle name="Total_PunkteAlle_1" xfId="1058"/>
    <cellStyle name="Total_PunkteAlle_2" xfId="1059"/>
    <cellStyle name="Total_PunkteAlle_2_PunkteAlle" xfId="1060"/>
    <cellStyle name="Total_PunkteAlle_PunkteAlle" xfId="1061"/>
    <cellStyle name="Verknüpfte Zelle" xfId="1062"/>
    <cellStyle name="Verknüpfte Zelle_PunkteAlle" xfId="1063"/>
    <cellStyle name="Verknüpfte Zelle_PunkteAlle_1" xfId="1064"/>
    <cellStyle name="Verknüpfte Zelle_PunkteAlle_1_PunkteAlle" xfId="1065"/>
    <cellStyle name="Verknüpfte Zelle_PunkteAlle_PunkteAlle" xfId="1066"/>
    <cellStyle name="Warnender Text" xfId="1067"/>
    <cellStyle name="Warnender Text_PunkteAlle" xfId="1068"/>
    <cellStyle name="Warnender Text_PunkteAlle_1" xfId="1069"/>
    <cellStyle name="Warnender Text_PunkteAlle_PunkteAlle" xfId="1070"/>
    <cellStyle name="Warning Text" xfId="1071"/>
    <cellStyle name="Warning Text_PunkteAlle" xfId="1072"/>
    <cellStyle name="Warning Text_PunkteAlle_1" xfId="1073"/>
    <cellStyle name="Warning Text_PunkteAlle_1_PunkteAlle" xfId="1074"/>
    <cellStyle name="Warning Text_PunkteAlle_2" xfId="1075"/>
    <cellStyle name="Warning Text_PunkteAlle_PunkteAlle" xfId="1076"/>
    <cellStyle name="Währung [0]_aktuell" xfId="1077"/>
    <cellStyle name="Währung [0]_aktuell_PunkteAlle" xfId="1078"/>
    <cellStyle name="Währung [0]_aktuell_PunkteAlle_1" xfId="1079"/>
    <cellStyle name="Währung [0]_aktuell_PunkteAlle_PunkteAlle" xfId="1080"/>
    <cellStyle name="Währung [0]_EM2004deutschUli" xfId="1081"/>
    <cellStyle name="Währung [0]_EM2004deutschUli_peterwm2010" xfId="1082"/>
    <cellStyle name="Währung [0]_EM2004deutschUli_peterwm2010_PunkteAlle" xfId="1083"/>
    <cellStyle name="Währung [0]_EM2004deutschUli_peterwm2010_TipJotiwm2010" xfId="1084"/>
    <cellStyle name="Währung [0]_EM2004deutschUli_peterwm2010_TipJotiwm2010_PunkteAlle" xfId="1085"/>
    <cellStyle name="Währung [0]_EM2004deutschUli_peterwm2010_TipJotiwm2010_PunkteAlle_PunkteAlle" xfId="1086"/>
    <cellStyle name="Währung [0]_EM2004deutschUli_PunkteAlle" xfId="1087"/>
    <cellStyle name="Währung [0]_EM2004deutschUli_PunkteAlle_1" xfId="1088"/>
    <cellStyle name="Währung [0]_EM2004deutschUli_PunkteAlle_PunkteAlle" xfId="1089"/>
    <cellStyle name="Währung [0]_EM2004deutschUli_TipJotiwm2010" xfId="1090"/>
    <cellStyle name="Währung [0]_EM2004deutschUli_TipJotiwm2010_PunkteAlle" xfId="1091"/>
    <cellStyle name="Währung [0]_EM2004deutschUli_TipJotiwm2010_PunkteAlle_PunkteAlle" xfId="1092"/>
    <cellStyle name="Währung [0]_EM2012Spielplan" xfId="1093"/>
    <cellStyle name="Währung [0]_EM2012Spielplan_PunkteAlle" xfId="1094"/>
    <cellStyle name="Währung [0]_EM2012Spielplan_PunkteAlle_1" xfId="1095"/>
    <cellStyle name="Währung [0]_EM2012Spielplan_PunkteAlle_PunkteAlle" xfId="1096"/>
    <cellStyle name="Währung [0]_marckoehlerwm2010 Formular" xfId="1097"/>
    <cellStyle name="Währung [0]_marckoehlerwm2010 Formular_PunkteAlle" xfId="1098"/>
    <cellStyle name="Währung [0]_marckoehlerwm2010 Formular_PunkteAlle_1" xfId="1099"/>
    <cellStyle name="Währung [0]_marckoehlerwm2010 Formular_PunkteAlle_PunkteAlle" xfId="1100"/>
    <cellStyle name="Währung [0]_marckoehlerwm2010 Formular_TipJotiwm2010" xfId="1101"/>
    <cellStyle name="Währung [0]_marckoehlerwm2010 Formular_TipJotiwm2010_PunkteAlle" xfId="1102"/>
    <cellStyle name="Währung [0]_marckoehlerwm2010 Formular_TipJotiwm2010_PunkteAlle_PunkteAlle" xfId="1103"/>
    <cellStyle name="Währung [0]_pascalwm2010" xfId="1104"/>
    <cellStyle name="Währung [0]_pascalwm2010_PunkteAlle" xfId="1105"/>
    <cellStyle name="Währung [0]_pascalwm2010_PunkteAlle_1" xfId="1106"/>
    <cellStyle name="Währung [0]_pascalwm2010_PunkteAlle_PunkteAlle" xfId="1107"/>
    <cellStyle name="Währung [0]_pascalwm2010_TipJotiwm2010" xfId="1108"/>
    <cellStyle name="Währung [0]_pascalwm2010_TipJotiwm2010_PunkteAlle" xfId="1109"/>
    <cellStyle name="Währung [0]_pascalwm2010_TipJotiwm2010_PunkteAlle_PunkteAlle" xfId="1110"/>
    <cellStyle name="Währung [0]_peterwm2010" xfId="1111"/>
    <cellStyle name="Währung [0]_peterwm2010_PunkteAlle" xfId="1112"/>
    <cellStyle name="Währung [0]_peterwm2010_PunkteAlle_1" xfId="1113"/>
    <cellStyle name="Währung [0]_peterwm2010_PunkteAlle_PunkteAlle" xfId="1114"/>
    <cellStyle name="Währung [0]_peterwm2010_TipJotiwm2010" xfId="1115"/>
    <cellStyle name="Währung [0]_peterwm2010_TipJotiwm2010_PunkteAlle" xfId="1116"/>
    <cellStyle name="Währung [0]_peterwm2010_TipJotiwm2010_PunkteAlle_PunkteAlle" xfId="1117"/>
    <cellStyle name="Währung [0]_PunkteAlle" xfId="1118"/>
    <cellStyle name="Währung [0]_PunkteAlle_1" xfId="1119"/>
    <cellStyle name="Währung [0]_PunkteAlle_2" xfId="1120"/>
    <cellStyle name="Währung [0]_PunkteAlle_3" xfId="1121"/>
    <cellStyle name="Währung [0]_PunkteAlle_PunkteAlle" xfId="1122"/>
    <cellStyle name="Währung [0]_TipJotiwm2010" xfId="1123"/>
    <cellStyle name="Währung [0]_TipJotiwm2010_PunkteAlle" xfId="1124"/>
    <cellStyle name="Währung [0]_TipJotiwm2010_PunkteAlle_1" xfId="1125"/>
    <cellStyle name="Währung [0]_TipJotiwm2010_PunkteAlle_PunkteAlle" xfId="1126"/>
    <cellStyle name="Währung_aktuell" xfId="1127"/>
    <cellStyle name="Währung_aktuell_PunkteAlle" xfId="1128"/>
    <cellStyle name="Währung_aktuell_PunkteAlle_1" xfId="1129"/>
    <cellStyle name="Währung_aktuell_PunkteAlle_PunkteAlle" xfId="1130"/>
    <cellStyle name="Währung_EM2004deutschUli" xfId="1131"/>
    <cellStyle name="Währung_EM2004deutschUli_peterwm2010" xfId="1132"/>
    <cellStyle name="Währung_EM2004deutschUli_peterwm2010_PunkteAlle" xfId="1133"/>
    <cellStyle name="Währung_EM2004deutschUli_peterwm2010_TipJotiwm2010" xfId="1134"/>
    <cellStyle name="Währung_EM2004deutschUli_peterwm2010_TipJotiwm2010_PunkteAlle" xfId="1135"/>
    <cellStyle name="Währung_EM2004deutschUli_peterwm2010_TipJotiwm2010_PunkteAlle_PunkteAlle" xfId="1136"/>
    <cellStyle name="Währung_EM2004deutschUli_PunkteAlle" xfId="1137"/>
    <cellStyle name="Währung_EM2004deutschUli_PunkteAlle_1" xfId="1138"/>
    <cellStyle name="Währung_EM2004deutschUli_PunkteAlle_PunkteAlle" xfId="1139"/>
    <cellStyle name="Währung_EM2004deutschUli_TipJotiwm2010" xfId="1140"/>
    <cellStyle name="Währung_EM2004deutschUli_TipJotiwm2010_PunkteAlle" xfId="1141"/>
    <cellStyle name="Währung_EM2004deutschUli_TipJotiwm2010_PunkteAlle_PunkteAlle" xfId="1142"/>
    <cellStyle name="Währung_EM2012Spielplan" xfId="1143"/>
    <cellStyle name="Währung_EM2012Spielplan_PunkteAlle" xfId="1144"/>
    <cellStyle name="Währung_EM2012Spielplan_PunkteAlle_1" xfId="1145"/>
    <cellStyle name="Währung_EM2012Spielplan_PunkteAlle_PunkteAlle" xfId="1146"/>
    <cellStyle name="Währung_marckoehlerwm2010 Formular" xfId="1147"/>
    <cellStyle name="Währung_marckoehlerwm2010 Formular_PunkteAlle" xfId="1148"/>
    <cellStyle name="Währung_marckoehlerwm2010 Formular_PunkteAlle_1" xfId="1149"/>
    <cellStyle name="Währung_marckoehlerwm2010 Formular_PunkteAlle_PunkteAlle" xfId="1150"/>
    <cellStyle name="Währung_marckoehlerwm2010 Formular_TipJotiwm2010" xfId="1151"/>
    <cellStyle name="Währung_marckoehlerwm2010 Formular_TipJotiwm2010_PunkteAlle" xfId="1152"/>
    <cellStyle name="Währung_marckoehlerwm2010 Formular_TipJotiwm2010_PunkteAlle_PunkteAlle" xfId="1153"/>
    <cellStyle name="Währung_pascalwm2010" xfId="1154"/>
    <cellStyle name="Währung_pascalwm2010_PunkteAlle" xfId="1155"/>
    <cellStyle name="Währung_pascalwm2010_PunkteAlle_1" xfId="1156"/>
    <cellStyle name="Währung_pascalwm2010_PunkteAlle_PunkteAlle" xfId="1157"/>
    <cellStyle name="Währung_pascalwm2010_TipJotiwm2010" xfId="1158"/>
    <cellStyle name="Währung_pascalwm2010_TipJotiwm2010_PunkteAlle" xfId="1159"/>
    <cellStyle name="Währung_pascalwm2010_TipJotiwm2010_PunkteAlle_PunkteAlle" xfId="1160"/>
    <cellStyle name="Währung_peterwm2010" xfId="1161"/>
    <cellStyle name="Währung_peterwm2010_PunkteAlle" xfId="1162"/>
    <cellStyle name="Währung_peterwm2010_PunkteAlle_1" xfId="1163"/>
    <cellStyle name="Währung_peterwm2010_PunkteAlle_PunkteAlle" xfId="1164"/>
    <cellStyle name="Währung_peterwm2010_TipJotiwm2010" xfId="1165"/>
    <cellStyle name="Währung_peterwm2010_TipJotiwm2010_PunkteAlle" xfId="1166"/>
    <cellStyle name="Währung_peterwm2010_TipJotiwm2010_PunkteAlle_PunkteAlle" xfId="1167"/>
    <cellStyle name="Währung_PunkteAlle" xfId="1168"/>
    <cellStyle name="Währung_PunkteAlle_1" xfId="1169"/>
    <cellStyle name="Währung_PunkteAlle_2" xfId="1170"/>
    <cellStyle name="Währung_PunkteAlle_3" xfId="1171"/>
    <cellStyle name="Währung_PunkteAlle_PunkteAlle" xfId="1172"/>
    <cellStyle name="Währung_TipJotiwm2010" xfId="1173"/>
    <cellStyle name="Währung_TipJotiwm2010_PunkteAlle" xfId="1174"/>
    <cellStyle name="Währung_TipJotiwm2010_PunkteAlle_1" xfId="1175"/>
    <cellStyle name="Währung_TipJotiwm2010_PunkteAlle_PunkteAlle" xfId="1176"/>
    <cellStyle name="Zelle überprüfen" xfId="1177"/>
    <cellStyle name="Zelle überprüfen_PunkteAlle" xfId="1178"/>
    <cellStyle name="Zelle überprüfen_PunkteAlle_1" xfId="1179"/>
    <cellStyle name="Zelle überprüfen_PunkteAlle_1_PunkteAlle" xfId="1180"/>
    <cellStyle name="Zelle überprüfen_PunkteAlle_2" xfId="1181"/>
    <cellStyle name="Zelle überprüfen_PunkteAlle_3" xfId="1182"/>
    <cellStyle name="Zelle überprüfen_PunkteAlle_3_PunkteAlle" xfId="1183"/>
    <cellStyle name="Zelle überprüfen_PunkteAlle_PunkteAlle" xfId="1184"/>
    <cellStyle name="Zelle überprüfen_TipJotiwm2010" xfId="1185"/>
    <cellStyle name="Zelle überprüfen_TipJotiwm2010_PunkteAlle" xfId="1186"/>
    <cellStyle name="Zelle überprüfen_TipJotiwm2010_PunkteAlle_1" xfId="1187"/>
    <cellStyle name="Zelle überprüfen_TipJotiwm2010_PunkteAlle_1_PunkteAlle" xfId="1188"/>
    <cellStyle name="Zelle überprüfen_TipJotiwm2010_PunkteAlle_PunkteAlle" xfId="1189"/>
    <cellStyle name="Überschrift 1" xfId="1190"/>
    <cellStyle name="Überschrift 1 1" xfId="1191"/>
    <cellStyle name="Überschrift 1 1 1" xfId="1192"/>
    <cellStyle name="Überschrift 1 1_PunkteAlle" xfId="1193"/>
    <cellStyle name="Überschrift 1 1_PunkteAlle_1" xfId="1194"/>
    <cellStyle name="Überschrift 1_PunkteAlle" xfId="1195"/>
    <cellStyle name="Überschrift 1_PunkteAlle_1" xfId="1196"/>
    <cellStyle name="Überschrift 1_PunkteAlle_2" xfId="1197"/>
    <cellStyle name="Überschrift 1_PunkteAlle_3" xfId="1198"/>
    <cellStyle name="Überschrift 1_PunkteAlle_3_PunkteAlle" xfId="1199"/>
    <cellStyle name="Überschrift 1_PunkteAlle_4" xfId="1200"/>
    <cellStyle name="Überschrift 1_PunkteAlle_PunkteAlle" xfId="1201"/>
    <cellStyle name="Überschrift 2" xfId="1202"/>
    <cellStyle name="Überschrift 2_PunkteAlle" xfId="1203"/>
    <cellStyle name="Überschrift 2_PunkteAlle_1" xfId="1204"/>
    <cellStyle name="Überschrift 2_PunkteAlle_1_PunkteAlle" xfId="1205"/>
    <cellStyle name="Überschrift 2_PunkteAlle_2" xfId="1206"/>
    <cellStyle name="Überschrift 2_PunkteAlle_3" xfId="1207"/>
    <cellStyle name="Überschrift 2_PunkteAlle_3_PunkteAlle" xfId="1208"/>
    <cellStyle name="Überschrift 2_PunkteAlle_PunkteAlle" xfId="1209"/>
    <cellStyle name="Überschrift 3" xfId="1210"/>
    <cellStyle name="Überschrift 3_PunkteAlle" xfId="1211"/>
    <cellStyle name="Überschrift 3_PunkteAlle_1" xfId="1212"/>
    <cellStyle name="Überschrift 3_PunkteAlle_2" xfId="1213"/>
    <cellStyle name="Überschrift 3_PunkteAlle_2_PunkteAlle" xfId="1214"/>
    <cellStyle name="Überschrift 3_PunkteAlle_PunkteAlle" xfId="1215"/>
    <cellStyle name="Überschrift 4" xfId="1216"/>
    <cellStyle name="Überschrift 4_PunkteAlle" xfId="1217"/>
    <cellStyle name="Überschrift 4_PunkteAlle_1" xfId="1218"/>
    <cellStyle name="Überschrift 4_PunkteAlle_1_PunkteAlle" xfId="1219"/>
    <cellStyle name="Überschrift 4_PunkteAlle_2" xfId="1220"/>
    <cellStyle name="Überschrift 4_PunkteAlle_PunkteAlle" xfId="1221"/>
    <cellStyle name="Überschrift 5" xfId="1222"/>
    <cellStyle name="Überschrift 5_PunkteAlle" xfId="1223"/>
    <cellStyle name="Überschrift 6" xfId="1224"/>
    <cellStyle name="Überschrift_PunkteAlle" xfId="12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4600A5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showGridLines="0" tabSelected="1" workbookViewId="0" topLeftCell="A79">
      <selection activeCell="H66" sqref="H66"/>
    </sheetView>
  </sheetViews>
  <sheetFormatPr defaultColWidth="11.421875" defaultRowHeight="13.5" customHeight="1"/>
  <cols>
    <col min="1" max="1" width="14.7109375" style="0" customWidth="1"/>
    <col min="2" max="2" width="22.28125" style="0" customWidth="1"/>
    <col min="3" max="3" width="14.140625" style="0" customWidth="1"/>
    <col min="4" max="4" width="1.28515625" style="0" customWidth="1"/>
    <col min="5" max="5" width="23.28125" style="0" customWidth="1"/>
    <col min="6" max="6" width="7.140625" style="0" customWidth="1"/>
    <col min="7" max="7" width="1.28515625" style="0" customWidth="1"/>
    <col min="8" max="8" width="4.140625" style="0" customWidth="1"/>
    <col min="10" max="10" width="15.00390625" style="0" customWidth="1"/>
    <col min="11" max="11" width="7.28125" style="0" customWidth="1"/>
    <col min="12" max="12" width="4.00390625" style="0" customWidth="1"/>
    <col min="13" max="13" width="3.421875" style="0" customWidth="1"/>
    <col min="14" max="14" width="1.421875" style="1" customWidth="1"/>
    <col min="15" max="15" width="4.00390625" style="0" customWidth="1"/>
    <col min="16" max="27" width="0" style="0" hidden="1" customWidth="1"/>
    <col min="28" max="28" width="4.57421875" style="0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</row>
    <row r="2" spans="1:5" ht="12.75">
      <c r="A2" s="6" t="s">
        <v>1</v>
      </c>
      <c r="E2" s="7">
        <f ca="1">TODAY()-DATE(2018,6,14)</f>
        <v>14</v>
      </c>
    </row>
    <row r="3" ht="12.75">
      <c r="E3" s="7"/>
    </row>
    <row r="4" spans="25:26" ht="12.75">
      <c r="Y4" t="s">
        <v>2</v>
      </c>
      <c r="Z4" t="s">
        <v>3</v>
      </c>
    </row>
    <row r="5" spans="1:27" ht="12.75">
      <c r="A5" s="8" t="s">
        <v>4</v>
      </c>
      <c r="C5" s="9" t="s">
        <v>5</v>
      </c>
      <c r="J5" s="9" t="s">
        <v>6</v>
      </c>
      <c r="S5" t="str">
        <f>C6</f>
        <v>Russland</v>
      </c>
      <c r="T5" s="10">
        <f>IF(F6="",0,IF(F6&lt;H6,0,IF(F6&gt;H6,3,IF(F6=H6,1))))</f>
        <v>3</v>
      </c>
      <c r="U5" s="10">
        <f>IF(H8="",0,IF(H8&gt;F8,0,IF(H8&lt;F8,3,IF(F8=H8,1))))</f>
        <v>3</v>
      </c>
      <c r="V5" s="10">
        <f>IF(H10="",0,IF(F10&lt;H10,3,IF(F10=H10,1,IF(F10&gt;H10,0))))</f>
        <v>0</v>
      </c>
      <c r="W5" s="10">
        <f>IF(T5="","",IF(U5=" ","",IF(V5=" ",0,T5+U5+V5)))</f>
        <v>6</v>
      </c>
      <c r="X5" s="10">
        <f>IF(Y5=0,"",RANK(Y5,Y5:Y8))</f>
        <v>2</v>
      </c>
      <c r="Y5" s="11">
        <f>IF(H6="",0,(100+Z5-AA5)/100+(1+Z5)/1000+W5)</f>
        <v>7.0489999999999995</v>
      </c>
      <c r="Z5" s="12">
        <f>F6+F8+H10</f>
        <v>8</v>
      </c>
      <c r="AA5" s="12">
        <f>H6+H8+F10</f>
        <v>4</v>
      </c>
    </row>
    <row r="6" spans="1:27" ht="12.75">
      <c r="A6" s="13" t="s">
        <v>7</v>
      </c>
      <c r="B6" s="14" t="s">
        <v>8</v>
      </c>
      <c r="C6" s="15" t="str">
        <f>A6</f>
        <v>Russland</v>
      </c>
      <c r="D6" s="16" t="s">
        <v>9</v>
      </c>
      <c r="E6" s="16" t="str">
        <f>A7</f>
        <v>Saudi-Arabien</v>
      </c>
      <c r="F6" s="16">
        <v>5</v>
      </c>
      <c r="G6" s="16" t="s">
        <v>9</v>
      </c>
      <c r="H6" s="17">
        <v>0</v>
      </c>
      <c r="K6" s="18" t="s">
        <v>10</v>
      </c>
      <c r="L6" s="19"/>
      <c r="M6" s="20" t="s">
        <v>3</v>
      </c>
      <c r="N6" s="21"/>
      <c r="O6" s="22"/>
      <c r="S6" t="str">
        <f>E6</f>
        <v>Saudi-Arabien</v>
      </c>
      <c r="T6" s="10">
        <f>IF(H6="",0,IF(H6&lt;F6,0,IF(H6&gt;F6,3,IF(H6=F6,1))))</f>
        <v>0</v>
      </c>
      <c r="U6" s="10">
        <f>IF(F9="",0,IF(U8=0,3,IF(U8=1,1,IF(U8=3,0))))</f>
        <v>0</v>
      </c>
      <c r="V6" s="10">
        <f>IF(F11="",0,IF(F11&lt;H11,0,IF(F11&gt;H11,3,IF(F11=H11,1))))</f>
        <v>3</v>
      </c>
      <c r="W6" s="10">
        <f>IF(T6=" ","",T6+U6+V6)</f>
        <v>3</v>
      </c>
      <c r="X6" s="10">
        <f>IF(Y6=0," ",RANK(Y6,Y5:Y8))</f>
        <v>3</v>
      </c>
      <c r="Y6" s="11">
        <f>IF(H6="",0,(100+Z6-AA6)/100+(1.1+Z6)/1000+W6)</f>
        <v>3.9531</v>
      </c>
      <c r="Z6" s="12">
        <f>H6+H9+F11</f>
        <v>2</v>
      </c>
      <c r="AA6" s="12">
        <f>F6+F9+H11</f>
        <v>7</v>
      </c>
    </row>
    <row r="7" spans="1:27" ht="12.75">
      <c r="A7" s="23" t="s">
        <v>11</v>
      </c>
      <c r="B7" s="24" t="s">
        <v>12</v>
      </c>
      <c r="C7" s="25" t="str">
        <f>A8</f>
        <v>Ägypten</v>
      </c>
      <c r="D7" s="26" t="s">
        <v>9</v>
      </c>
      <c r="E7" s="26" t="str">
        <f>A9</f>
        <v>Uruguay</v>
      </c>
      <c r="F7" s="26">
        <v>0</v>
      </c>
      <c r="G7" s="26" t="s">
        <v>9</v>
      </c>
      <c r="H7" s="27">
        <v>1</v>
      </c>
      <c r="I7" s="28" t="s">
        <v>13</v>
      </c>
      <c r="J7" s="29" t="str">
        <f>IF(X5=1,S5,IF(X6=1,S6,IF(X7=1,S7,IF(X8=1,S8," "))))</f>
        <v>Uruguay</v>
      </c>
      <c r="K7" s="30">
        <f>IF(X6=1,W6,IF(X5=1,W5,IF(X7=1,W7,IF(X8=1,W8,""))))</f>
        <v>9</v>
      </c>
      <c r="L7" s="30"/>
      <c r="M7" s="31">
        <f>IF(X5=1,Z5,IF(X6=1,Z6,IF(X7=1,Z7,IF(X8=1,Z8,""))))</f>
        <v>5</v>
      </c>
      <c r="N7" s="30" t="s">
        <v>9</v>
      </c>
      <c r="O7" s="32">
        <f>IF(X5=1,AA5,IF(X6=1,AA6,IF(X7=1,AA7,IF(X8=1,AA8,""))))</f>
        <v>0</v>
      </c>
      <c r="S7" t="str">
        <f>C7</f>
        <v>Ägypten</v>
      </c>
      <c r="T7" s="10">
        <f>IF(F7="",0,IF(F7&lt;H7,0,IF(F7&gt;H7,3,IF(F7=H7,1))))</f>
        <v>0</v>
      </c>
      <c r="U7" s="10">
        <f>IF(F8="",0,IF(U5=0,3,IF(U5=1,1,IF(U5=3,0))))</f>
        <v>0</v>
      </c>
      <c r="V7" s="10">
        <f>IF(F11="",0,IF(V6=0,3,IF(V6=1,1,IF(V6=3,0))))</f>
        <v>0</v>
      </c>
      <c r="W7" s="10">
        <f>IF(T7=" ","",T7+U7+V7)</f>
        <v>0</v>
      </c>
      <c r="X7" s="10">
        <f>IF(Y7=0,"",RANK(Y7,Y5:Y8))</f>
        <v>4</v>
      </c>
      <c r="Y7" s="11">
        <f>IF(H7="",0,(100+Z7-AA7)/100+(1.3+Z7)/1000+W7)</f>
        <v>0.9632999999999999</v>
      </c>
      <c r="Z7" s="12">
        <f>F7+H8+H11</f>
        <v>2</v>
      </c>
      <c r="AA7" s="12">
        <f>H7+F8+F11</f>
        <v>6</v>
      </c>
    </row>
    <row r="8" spans="1:27" ht="12.75">
      <c r="A8" s="23" t="s">
        <v>14</v>
      </c>
      <c r="B8" s="33" t="s">
        <v>15</v>
      </c>
      <c r="C8" s="34" t="str">
        <f>A6</f>
        <v>Russland</v>
      </c>
      <c r="D8" s="35" t="s">
        <v>9</v>
      </c>
      <c r="E8" s="35" t="str">
        <f>A8</f>
        <v>Ägypten</v>
      </c>
      <c r="F8" s="35">
        <v>3</v>
      </c>
      <c r="G8" s="35" t="s">
        <v>9</v>
      </c>
      <c r="H8" s="36">
        <v>1</v>
      </c>
      <c r="I8" s="28" t="s">
        <v>16</v>
      </c>
      <c r="J8" s="37" t="str">
        <f>IF(X5=2,S5,IF(X6=2,S6,IF(X7=2,S7,IF(X8=2,S8,""))))</f>
        <v>Russland</v>
      </c>
      <c r="K8" s="38">
        <f>IF(X5=2,W5,IF(X6=2,W6,IF(X7=2,W7,IF(X8=2,W8,""))))</f>
        <v>6</v>
      </c>
      <c r="L8" s="38"/>
      <c r="M8" s="39">
        <f>IF(X5=2,Z5,IF(X6=2,Z6,IF(X7=2,Z7,IF(X8=2,Z8,""))))</f>
        <v>8</v>
      </c>
      <c r="N8" s="38" t="s">
        <v>9</v>
      </c>
      <c r="O8" s="40">
        <f>IF(X5=2,AA5,IF(X6=2,AA6,IF(X7=2,AA7,IF(X8=2,AA8,""))))</f>
        <v>4</v>
      </c>
      <c r="S8" t="str">
        <f>E7</f>
        <v>Uruguay</v>
      </c>
      <c r="T8" s="10">
        <f>IF(F7="",0,IF(F7&lt;H7,3,IF(F7&gt;H7,0,IF(F7=H7,1))))</f>
        <v>3</v>
      </c>
      <c r="U8" s="10">
        <f>IF(F9="",0,IF(F9&lt;H9,0,IF(F9&gt;H9,3,IF(F9=H9,1))))</f>
        <v>3</v>
      </c>
      <c r="V8" s="10">
        <f>IF(F10="",0,IF(V5=0,3,IF(V5=1,1,IF(V5=3,0))))</f>
        <v>3</v>
      </c>
      <c r="W8" s="10">
        <f>IF(T8=" ","",T8+U8+V8)</f>
        <v>9</v>
      </c>
      <c r="X8" s="10">
        <f>IF(Y8=0,"",RANK(Y8,Y5:Y8))</f>
        <v>1</v>
      </c>
      <c r="Y8" s="11">
        <f>IF(H7="",0,(100+Z8-AA8)/100+(1.4+Z8)/1000+W8)</f>
        <v>10.0564</v>
      </c>
      <c r="Z8" s="12">
        <f>H7+F9+F10</f>
        <v>5</v>
      </c>
      <c r="AA8" s="12">
        <f>F7+H9+H10</f>
        <v>0</v>
      </c>
    </row>
    <row r="9" spans="1:25" ht="12.75">
      <c r="A9" s="23" t="s">
        <v>17</v>
      </c>
      <c r="B9" s="24" t="s">
        <v>18</v>
      </c>
      <c r="C9" s="25" t="str">
        <f>A9</f>
        <v>Uruguay</v>
      </c>
      <c r="D9" s="26" t="s">
        <v>9</v>
      </c>
      <c r="E9" s="26" t="str">
        <f>A7</f>
        <v>Saudi-Arabien</v>
      </c>
      <c r="F9" s="26">
        <v>1</v>
      </c>
      <c r="G9" s="26" t="s">
        <v>9</v>
      </c>
      <c r="H9" s="27">
        <v>0</v>
      </c>
      <c r="I9" s="41" t="s">
        <v>19</v>
      </c>
      <c r="J9" s="42" t="str">
        <f>IF(X5=3,S5,IF(X6=3,S6,IF(X7=3,S7,IF(X8=3,S8,""))))</f>
        <v>Saudi-Arabien</v>
      </c>
      <c r="K9" s="10">
        <f>IF(X5=3,W5,IF(X6=3,W6,IF(X7=3,W7,IF(X8=3,W8,""))))</f>
        <v>3</v>
      </c>
      <c r="L9" s="10"/>
      <c r="M9" s="43">
        <f>IF(X5=3,Z5,IF(X6=3,Z6,IF(X7=3,Z7,IF(X8=3,Z8,""))))</f>
        <v>2</v>
      </c>
      <c r="N9" s="10" t="s">
        <v>9</v>
      </c>
      <c r="O9" s="44">
        <f>IF(X5=3,AA5,IF(X6=3,AA6,IF(X7=3,AA7,IF(X8=3,AA8,""))))</f>
        <v>7</v>
      </c>
      <c r="T9" s="10"/>
      <c r="U9" s="10"/>
      <c r="V9" s="10"/>
      <c r="W9" s="10"/>
      <c r="X9" s="10"/>
      <c r="Y9" s="10"/>
    </row>
    <row r="10" spans="1:15" ht="12.75">
      <c r="A10" s="45"/>
      <c r="B10" s="33" t="s">
        <v>20</v>
      </c>
      <c r="C10" s="34" t="str">
        <f>A9</f>
        <v>Uruguay</v>
      </c>
      <c r="D10" s="35" t="s">
        <v>9</v>
      </c>
      <c r="E10" s="35" t="str">
        <f>A6</f>
        <v>Russland</v>
      </c>
      <c r="F10" s="35">
        <v>3</v>
      </c>
      <c r="G10" s="35" t="s">
        <v>9</v>
      </c>
      <c r="H10" s="36">
        <v>0</v>
      </c>
      <c r="I10" s="41" t="s">
        <v>21</v>
      </c>
      <c r="J10" s="10" t="str">
        <f>IF(X5=4,S5,IF(X6=4,S6,IF(X7=4,S7,IF(X8=4,S8,""))))</f>
        <v>Ägypten</v>
      </c>
      <c r="K10" s="10">
        <f>IF(X5=4,W5,IF(X6=4,W6,IF(X7=4,W7,IF(X8=4,W8,""))))</f>
        <v>0</v>
      </c>
      <c r="L10" s="10"/>
      <c r="M10" s="43">
        <f>IF(X5=4,Z5,IF(X6=4,Z6,IF(X7=4,Z7,IF(X8=4,Z8,""))))</f>
        <v>2</v>
      </c>
      <c r="N10" s="10" t="s">
        <v>9</v>
      </c>
      <c r="O10" s="44">
        <f>IF(X5=4,AA5,IF(X6=4,AA6,IF(X7=4,AA7,IF(X8=4,AA8,""))))</f>
        <v>6</v>
      </c>
    </row>
    <row r="11" spans="1:13" ht="12.75">
      <c r="A11" s="46"/>
      <c r="B11" s="47" t="s">
        <v>22</v>
      </c>
      <c r="C11" s="48" t="str">
        <f>A7</f>
        <v>Saudi-Arabien</v>
      </c>
      <c r="D11" s="49" t="s">
        <v>9</v>
      </c>
      <c r="E11" s="49" t="str">
        <f>A8</f>
        <v>Ägypten</v>
      </c>
      <c r="F11" s="49">
        <v>2</v>
      </c>
      <c r="G11" s="49" t="s">
        <v>9</v>
      </c>
      <c r="H11" s="50">
        <v>1</v>
      </c>
      <c r="M11" s="1"/>
    </row>
    <row r="12" ht="12.75"/>
    <row r="13" spans="25:26" ht="12.75">
      <c r="Y13" t="s">
        <v>2</v>
      </c>
      <c r="Z13" t="s">
        <v>3</v>
      </c>
    </row>
    <row r="14" spans="1:27" ht="12.75">
      <c r="A14" s="8" t="s">
        <v>23</v>
      </c>
      <c r="C14" s="9" t="s">
        <v>5</v>
      </c>
      <c r="J14" s="9" t="s">
        <v>6</v>
      </c>
      <c r="S14" t="str">
        <f>C15</f>
        <v>Marokko</v>
      </c>
      <c r="T14" s="10">
        <f>IF(F15="",0,IF(F15&lt;H15,0,IF(F15&gt;H15,3,IF(F15=H15,1))))</f>
        <v>0</v>
      </c>
      <c r="U14" s="10">
        <f>IF(H17="",0,IF(H17&gt;F17,0,IF(H17&lt;F17,3,IF(F17=H17,1))))</f>
        <v>0</v>
      </c>
      <c r="V14" s="10">
        <f>IF(H19="",0,IF(F19&lt;H19,3,IF(F19=H19,1,IF(F19&gt;H19,0))))</f>
        <v>1</v>
      </c>
      <c r="W14" s="10">
        <f>IF(T14="","",IF(U14=" ","",IF(V14=" ",0,T14+U14+V14)))</f>
        <v>1</v>
      </c>
      <c r="X14" s="10">
        <f>IF(Y14=0,"",RANK(Y14,Y14:Y17))</f>
        <v>4</v>
      </c>
      <c r="Y14" s="11">
        <f>IF(H15="",0,(100+Z14-AA14)/100+(1+Z14)/1000+W14)</f>
        <v>1.983</v>
      </c>
      <c r="Z14" s="12">
        <f>F15+F17+H19</f>
        <v>2</v>
      </c>
      <c r="AA14" s="12">
        <f>H15+H17+F19</f>
        <v>4</v>
      </c>
    </row>
    <row r="15" spans="1:27" ht="12.75">
      <c r="A15" s="13" t="s">
        <v>24</v>
      </c>
      <c r="B15" s="14" t="s">
        <v>25</v>
      </c>
      <c r="C15" s="15" t="str">
        <f>A15</f>
        <v>Marokko</v>
      </c>
      <c r="D15" s="16" t="s">
        <v>9</v>
      </c>
      <c r="E15" s="16" t="str">
        <f>A16</f>
        <v>Iran</v>
      </c>
      <c r="F15" s="16">
        <v>0</v>
      </c>
      <c r="G15" s="16" t="s">
        <v>9</v>
      </c>
      <c r="H15" s="17">
        <v>1</v>
      </c>
      <c r="K15" s="18" t="s">
        <v>10</v>
      </c>
      <c r="L15" s="19"/>
      <c r="M15" s="20" t="s">
        <v>3</v>
      </c>
      <c r="N15" s="21"/>
      <c r="O15" s="22"/>
      <c r="S15" t="str">
        <f>E15</f>
        <v>Iran</v>
      </c>
      <c r="T15" s="10">
        <f>IF(H15="",0,IF(H15&lt;F15,0,IF(H15&gt;F15,3,IF(H15=F15,1))))</f>
        <v>3</v>
      </c>
      <c r="U15" s="10">
        <f>IF(F18="",0,IF(U17=0,3,IF(U17=1,1,IF(U17=3,0))))</f>
        <v>0</v>
      </c>
      <c r="V15" s="10">
        <f>IF(F20="",0,IF(F20&lt;H20,0,IF(F20&gt;H20,3,IF(F20=H20,1))))</f>
        <v>1</v>
      </c>
      <c r="W15" s="10">
        <f>IF(T15=" ","",T15+U15+V15)</f>
        <v>4</v>
      </c>
      <c r="X15" s="10">
        <f>IF(Y15=0," ",RANK(Y15,Y14:Y17))</f>
        <v>3</v>
      </c>
      <c r="Y15" s="11">
        <f>IF(H15="",0,(100+Z15-AA15)/100+(1.1+Z15)/1000+W15)</f>
        <v>5.0031</v>
      </c>
      <c r="Z15" s="12">
        <f>H15+H18+F20</f>
        <v>2</v>
      </c>
      <c r="AA15" s="12">
        <f>F15+F18+H20</f>
        <v>2</v>
      </c>
    </row>
    <row r="16" spans="1:27" ht="12.75">
      <c r="A16" s="23" t="s">
        <v>26</v>
      </c>
      <c r="B16" s="24" t="s">
        <v>27</v>
      </c>
      <c r="C16" s="25" t="str">
        <f>A17</f>
        <v>Portugal</v>
      </c>
      <c r="D16" s="26" t="s">
        <v>9</v>
      </c>
      <c r="E16" s="26" t="str">
        <f>A18</f>
        <v>Spanien</v>
      </c>
      <c r="F16" s="26">
        <v>3</v>
      </c>
      <c r="G16" s="26" t="s">
        <v>9</v>
      </c>
      <c r="H16" s="27">
        <v>3</v>
      </c>
      <c r="I16" s="28" t="s">
        <v>13</v>
      </c>
      <c r="J16" s="29" t="str">
        <f>IF(X14=1,S14,IF(X15=1,S15,IF(X16=1,S16,IF(X17=1,S17," "))))</f>
        <v>Spanien</v>
      </c>
      <c r="K16" s="30">
        <f>IF(X15=1,W15,IF(X14=1,W14,IF(X16=1,W16,IF(X17=1,W17,""))))</f>
        <v>5</v>
      </c>
      <c r="L16" s="30"/>
      <c r="M16" s="31">
        <f>IF(X14=1,Z14,IF(X15=1,Z15,IF(X16=1,Z16,IF(X17=1,Z17,""))))</f>
        <v>6</v>
      </c>
      <c r="N16" s="30" t="s">
        <v>9</v>
      </c>
      <c r="O16" s="32">
        <f>IF(X14=1,AA14,IF(X15=1,AA15,IF(X16=1,AA16,IF(X17=1,AA17,""))))</f>
        <v>5</v>
      </c>
      <c r="S16" t="str">
        <f>C16</f>
        <v>Portugal</v>
      </c>
      <c r="T16" s="10">
        <f>IF(F16="",0,IF(F16&lt;H16,0,IF(F16&gt;H16,3,IF(F16=H16,1))))</f>
        <v>1</v>
      </c>
      <c r="U16" s="10">
        <f>IF(F17="",0,IF(U14=0,3,IF(U14=1,1,IF(U14=3,0))))</f>
        <v>3</v>
      </c>
      <c r="V16" s="10">
        <f>IF(F20="",0,IF(V15=0,3,IF(V15=1,1,IF(V15=3,0))))</f>
        <v>1</v>
      </c>
      <c r="W16" s="10">
        <f>IF(T16=" ","",T16+U16+V16)</f>
        <v>5</v>
      </c>
      <c r="X16" s="10">
        <f>IF(Y16=0,"",RANK(Y16,Y14:Y17))</f>
        <v>2</v>
      </c>
      <c r="Y16" s="11">
        <f>IF(H16="",0,(100+Z16-AA16)/100+(1.3+Z16)/1000+W16)</f>
        <v>6.0163</v>
      </c>
      <c r="Z16" s="12">
        <f>F16+H17+H20</f>
        <v>5</v>
      </c>
      <c r="AA16" s="12">
        <f>H16+F17+F20</f>
        <v>4</v>
      </c>
    </row>
    <row r="17" spans="1:27" ht="12.75">
      <c r="A17" s="23" t="s">
        <v>28</v>
      </c>
      <c r="B17" s="33" t="s">
        <v>29</v>
      </c>
      <c r="C17" s="34" t="str">
        <f>A15</f>
        <v>Marokko</v>
      </c>
      <c r="D17" s="35" t="s">
        <v>9</v>
      </c>
      <c r="E17" s="35" t="str">
        <f>A17</f>
        <v>Portugal</v>
      </c>
      <c r="F17" s="35">
        <v>0</v>
      </c>
      <c r="G17" s="35" t="s">
        <v>9</v>
      </c>
      <c r="H17" s="36">
        <v>1</v>
      </c>
      <c r="I17" s="28" t="s">
        <v>16</v>
      </c>
      <c r="J17" s="37" t="str">
        <f>IF(X14=2,S14,IF(X15=2,S15,IF(X16=2,S16,IF(X17=2,S17,""))))</f>
        <v>Portugal</v>
      </c>
      <c r="K17" s="38">
        <f>IF(X14=2,W14,IF(X15=2,W15,IF(X16=2,W16,IF(X17=2,W17,""))))</f>
        <v>5</v>
      </c>
      <c r="L17" s="38"/>
      <c r="M17" s="39">
        <f>IF(X14=2,Z14,IF(X15=2,Z15,IF(X16=2,Z16,IF(X17=2,Z17,""))))</f>
        <v>5</v>
      </c>
      <c r="N17" s="38" t="s">
        <v>9</v>
      </c>
      <c r="O17" s="40">
        <f>IF(X14=2,AA14,IF(X15=2,AA15,IF(X16=2,AA16,IF(X17=2,AA17,""))))</f>
        <v>4</v>
      </c>
      <c r="S17" t="str">
        <f>E16</f>
        <v>Spanien</v>
      </c>
      <c r="T17" s="10">
        <f>IF(F16="",0,IF(F16&lt;H16,3,IF(F16&gt;H16,0,IF(F16=H16,1))))</f>
        <v>1</v>
      </c>
      <c r="U17" s="10">
        <f>IF(F18="",0,IF(F18&lt;H18,0,IF(F18&gt;H18,3,IF(F18=H18,1))))</f>
        <v>3</v>
      </c>
      <c r="V17" s="10">
        <f>IF(F19="",0,IF(V14=0,3,IF(V14=1,1,IF(V14=3,0))))</f>
        <v>1</v>
      </c>
      <c r="W17" s="10">
        <f>IF(T17=" ","",T17+U17+V17)</f>
        <v>5</v>
      </c>
      <c r="X17" s="10">
        <f>IF(Y17=0,"",RANK(Y17,Y14:Y17))</f>
        <v>1</v>
      </c>
      <c r="Y17" s="11">
        <f>IF(H16="",0,(100+Z17-AA17)/100+(1.4+Z17)/1000+W17)</f>
        <v>6.0174</v>
      </c>
      <c r="Z17" s="12">
        <f>H16+F18+F19</f>
        <v>6</v>
      </c>
      <c r="AA17" s="12">
        <f>F16+H18+H19</f>
        <v>5</v>
      </c>
    </row>
    <row r="18" spans="1:25" ht="12.75">
      <c r="A18" s="23" t="s">
        <v>30</v>
      </c>
      <c r="B18" s="24" t="s">
        <v>31</v>
      </c>
      <c r="C18" s="25" t="str">
        <f>A18</f>
        <v>Spanien</v>
      </c>
      <c r="D18" s="26" t="s">
        <v>9</v>
      </c>
      <c r="E18" s="26" t="str">
        <f>A16</f>
        <v>Iran</v>
      </c>
      <c r="F18" s="26">
        <v>1</v>
      </c>
      <c r="G18" s="26" t="s">
        <v>9</v>
      </c>
      <c r="H18" s="27">
        <v>0</v>
      </c>
      <c r="I18" s="41" t="s">
        <v>19</v>
      </c>
      <c r="J18" s="42" t="str">
        <f>IF(X14=3,S14,IF(X15=3,S15,IF(X16=3,S16,IF(X17=3,S17,""))))</f>
        <v>Iran</v>
      </c>
      <c r="K18" s="10">
        <f>IF(X14=3,W14,IF(X15=3,W15,IF(X16=3,W16,IF(X17=3,W17,""))))</f>
        <v>4</v>
      </c>
      <c r="L18" s="10"/>
      <c r="M18" s="43">
        <f>IF(X14=3,Z14,IF(X15=3,Z15,IF(X16=3,Z16,IF(X17=3,Z17,""))))</f>
        <v>2</v>
      </c>
      <c r="N18" s="10" t="s">
        <v>9</v>
      </c>
      <c r="O18" s="44">
        <f>IF(X14=3,AA14,IF(X15=3,AA15,IF(X16=3,AA16,IF(X17=3,AA17,""))))</f>
        <v>2</v>
      </c>
      <c r="T18" s="10"/>
      <c r="U18" s="10"/>
      <c r="V18" s="10"/>
      <c r="W18" s="10"/>
      <c r="X18" s="10"/>
      <c r="Y18" s="10"/>
    </row>
    <row r="19" spans="1:15" ht="12.75">
      <c r="A19" s="45"/>
      <c r="B19" s="33" t="s">
        <v>32</v>
      </c>
      <c r="C19" s="34" t="str">
        <f>A18</f>
        <v>Spanien</v>
      </c>
      <c r="D19" s="35" t="s">
        <v>9</v>
      </c>
      <c r="E19" s="35" t="str">
        <f>A15</f>
        <v>Marokko</v>
      </c>
      <c r="F19" s="35">
        <v>2</v>
      </c>
      <c r="G19" s="35" t="s">
        <v>9</v>
      </c>
      <c r="H19" s="36">
        <v>2</v>
      </c>
      <c r="I19" s="41" t="s">
        <v>21</v>
      </c>
      <c r="J19" s="10" t="str">
        <f>IF(X14=4,S14,IF(X15=4,S15,IF(X16=4,S16,IF(X17=4,S17,""))))</f>
        <v>Marokko</v>
      </c>
      <c r="K19" s="10">
        <f>IF(X14=4,W14,IF(X15=4,W15,IF(X16=4,W16,IF(X17=4,W17,""))))</f>
        <v>1</v>
      </c>
      <c r="L19" s="10"/>
      <c r="M19" s="43">
        <f>IF(X14=4,Z14,IF(X15=4,Z15,IF(X16=4,Z16,IF(X17=4,Z17,""))))</f>
        <v>2</v>
      </c>
      <c r="N19" s="10" t="s">
        <v>9</v>
      </c>
      <c r="O19" s="44">
        <f>IF(X14=4,AA14,IF(X15=4,AA15,IF(X16=4,AA16,IF(X17=4,AA17,""))))</f>
        <v>4</v>
      </c>
    </row>
    <row r="20" spans="1:13" ht="12.75">
      <c r="A20" s="46"/>
      <c r="B20" s="47" t="s">
        <v>33</v>
      </c>
      <c r="C20" s="48" t="str">
        <f>A16</f>
        <v>Iran</v>
      </c>
      <c r="D20" s="49" t="s">
        <v>9</v>
      </c>
      <c r="E20" s="49" t="str">
        <f>A17</f>
        <v>Portugal</v>
      </c>
      <c r="F20" s="49">
        <v>1</v>
      </c>
      <c r="G20" s="49" t="s">
        <v>9</v>
      </c>
      <c r="H20" s="50">
        <v>1</v>
      </c>
      <c r="M20" s="1"/>
    </row>
    <row r="21" ht="12.75">
      <c r="B21" s="51"/>
    </row>
    <row r="22" spans="2:26" ht="12.75">
      <c r="B22" s="51"/>
      <c r="Y22" t="s">
        <v>2</v>
      </c>
      <c r="Z22" t="s">
        <v>3</v>
      </c>
    </row>
    <row r="23" spans="1:27" ht="12.75">
      <c r="A23" s="8" t="s">
        <v>34</v>
      </c>
      <c r="C23" s="9" t="s">
        <v>5</v>
      </c>
      <c r="J23" s="9" t="s">
        <v>6</v>
      </c>
      <c r="S23" t="str">
        <f>C24</f>
        <v>Frankreich</v>
      </c>
      <c r="T23" s="10">
        <f>IF(F24="",0,IF(F24&lt;H24,0,IF(F24&gt;H24,3,IF(F24=H24,1))))</f>
        <v>3</v>
      </c>
      <c r="U23" s="10">
        <f>IF(H26="",0,IF(H26&gt;F26,0,IF(H26&lt;F26,3,IF(F26=H26,1))))</f>
        <v>3</v>
      </c>
      <c r="V23" s="10">
        <f>IF(H28="",0,IF(F28&lt;H28,3,IF(F28=H28,1,IF(F28&gt;H28,0))))</f>
        <v>1</v>
      </c>
      <c r="W23" s="10">
        <f>IF(T23="","",IF(U23=" ","",IF(V23=" ",0,T23+U23+V23)))</f>
        <v>7</v>
      </c>
      <c r="X23" s="10">
        <f>IF(Y23=0,"",RANK(Y23,Y23:Y26))</f>
        <v>1</v>
      </c>
      <c r="Y23" s="11">
        <f>IF(H24="",0,(100+Z23-AA23)/100+(1+Z23)/1000+W23)</f>
        <v>8.024000000000001</v>
      </c>
      <c r="Z23" s="12">
        <f>F24+F26+H28</f>
        <v>3</v>
      </c>
      <c r="AA23" s="12">
        <f>H24+H26+F28</f>
        <v>1</v>
      </c>
    </row>
    <row r="24" spans="1:27" ht="12.75">
      <c r="A24" s="13" t="s">
        <v>35</v>
      </c>
      <c r="B24" s="14" t="s">
        <v>36</v>
      </c>
      <c r="C24" s="15" t="str">
        <f>A24</f>
        <v>Frankreich</v>
      </c>
      <c r="D24" s="16" t="s">
        <v>9</v>
      </c>
      <c r="E24" s="16" t="str">
        <f>A25</f>
        <v>Australien</v>
      </c>
      <c r="F24" s="16">
        <v>2</v>
      </c>
      <c r="G24" s="16" t="s">
        <v>9</v>
      </c>
      <c r="H24" s="17">
        <v>1</v>
      </c>
      <c r="K24" s="18" t="s">
        <v>10</v>
      </c>
      <c r="L24" s="19"/>
      <c r="M24" s="20" t="s">
        <v>3</v>
      </c>
      <c r="N24" s="21"/>
      <c r="O24" s="22"/>
      <c r="S24" t="str">
        <f>E24</f>
        <v>Australien</v>
      </c>
      <c r="T24" s="10">
        <f>IF(H24="",0,IF(H24&lt;F24,0,IF(H24&gt;F24,3,IF(H24=F24,1))))</f>
        <v>0</v>
      </c>
      <c r="U24" s="10">
        <f>IF(F27="",0,IF(U26=0,3,IF(U26=1,1,IF(U26=3,0))))</f>
        <v>1</v>
      </c>
      <c r="V24" s="10">
        <f>IF(F29="",0,IF(F29&lt;H29,0,IF(F29&gt;H29,3,IF(F29=H29,1))))</f>
        <v>0</v>
      </c>
      <c r="W24" s="10">
        <f>IF(T24=" ","",T24+U24+V24)</f>
        <v>1</v>
      </c>
      <c r="X24" s="10">
        <f>IF(Y24=0," ",RANK(Y24,Y23:Y26))</f>
        <v>4</v>
      </c>
      <c r="Y24" s="11">
        <f>IF(H24="",0,(100+Z24-AA24)/100+(1.1+Z24)/1000+W24)</f>
        <v>1.9731</v>
      </c>
      <c r="Z24" s="12">
        <f>H24+H27+F29</f>
        <v>2</v>
      </c>
      <c r="AA24" s="12">
        <f>F24+F27+H29</f>
        <v>5</v>
      </c>
    </row>
    <row r="25" spans="1:27" ht="12.75">
      <c r="A25" s="23" t="s">
        <v>37</v>
      </c>
      <c r="B25" s="24" t="s">
        <v>38</v>
      </c>
      <c r="C25" s="25" t="str">
        <f>A26</f>
        <v>Peru</v>
      </c>
      <c r="D25" s="26" t="s">
        <v>9</v>
      </c>
      <c r="E25" s="26" t="str">
        <f>A27</f>
        <v>Dänemark</v>
      </c>
      <c r="F25" s="26">
        <v>0</v>
      </c>
      <c r="G25" s="26" t="s">
        <v>9</v>
      </c>
      <c r="H25" s="27">
        <v>1</v>
      </c>
      <c r="I25" s="28" t="s">
        <v>13</v>
      </c>
      <c r="J25" s="29" t="str">
        <f>IF(X23=1,S23,IF(X24=1,S24,IF(X25=1,S25,IF(X26=1,S26," "))))</f>
        <v>Frankreich</v>
      </c>
      <c r="K25" s="30">
        <f>IF(X24=1,W24,IF(X23=1,W23,IF(X25=1,W25,IF(X26=1,W26,""))))</f>
        <v>7</v>
      </c>
      <c r="L25" s="30"/>
      <c r="M25" s="31">
        <f>IF(X23=1,Z23,IF(X24=1,Z24,IF(X25=1,Z25,IF(X26=1,Z26,""))))</f>
        <v>3</v>
      </c>
      <c r="N25" s="30" t="s">
        <v>9</v>
      </c>
      <c r="O25" s="32">
        <f>IF(X23=1,AA23,IF(X24=1,AA24,IF(X25=1,AA25,IF(X26=1,AA26,""))))</f>
        <v>1</v>
      </c>
      <c r="S25" t="str">
        <f>C25</f>
        <v>Peru</v>
      </c>
      <c r="T25" s="10">
        <f>IF(F25="",0,IF(F25&lt;H25,0,IF(F25&gt;H25,3,IF(F25=H25,1))))</f>
        <v>0</v>
      </c>
      <c r="U25" s="10">
        <f>IF(F26="",0,IF(U23=0,3,IF(U23=1,1,IF(U23=3,0))))</f>
        <v>0</v>
      </c>
      <c r="V25" s="10">
        <f>IF(F29="",0,IF(V24=0,3,IF(V24=1,1,IF(V24=3,0))))</f>
        <v>3</v>
      </c>
      <c r="W25" s="10">
        <f>IF(T25=" ","",T25+U25+V25)</f>
        <v>3</v>
      </c>
      <c r="X25" s="10">
        <f>IF(Y25=0,"",RANK(Y25,Y23:Y26))</f>
        <v>3</v>
      </c>
      <c r="Y25" s="11">
        <f>IF(H25="",0,(100+Z25-AA25)/100+(1.3+Z25)/1000+W25)</f>
        <v>4.0033</v>
      </c>
      <c r="Z25" s="12">
        <f>F25+H26+H29</f>
        <v>2</v>
      </c>
      <c r="AA25" s="12">
        <f>H25+F26+F29</f>
        <v>2</v>
      </c>
    </row>
    <row r="26" spans="1:27" ht="12.75">
      <c r="A26" s="23" t="s">
        <v>39</v>
      </c>
      <c r="B26" s="33" t="s">
        <v>40</v>
      </c>
      <c r="C26" s="34" t="str">
        <f>A24</f>
        <v>Frankreich</v>
      </c>
      <c r="D26" s="35" t="s">
        <v>9</v>
      </c>
      <c r="E26" s="35" t="str">
        <f>A26</f>
        <v>Peru</v>
      </c>
      <c r="F26" s="35">
        <v>1</v>
      </c>
      <c r="G26" s="35" t="s">
        <v>9</v>
      </c>
      <c r="H26" s="36">
        <v>0</v>
      </c>
      <c r="I26" s="28" t="s">
        <v>16</v>
      </c>
      <c r="J26" s="37" t="str">
        <f>IF(X23=2,S23,IF(X24=2,S24,IF(X25=2,S25,IF(X26=2,S26,""))))</f>
        <v>Dänemark</v>
      </c>
      <c r="K26" s="38">
        <f>IF(X23=2,W23,IF(X24=2,W24,IF(X25=2,W25,IF(X26=2,W26,""))))</f>
        <v>5</v>
      </c>
      <c r="L26" s="38"/>
      <c r="M26" s="39">
        <f>IF(X23=2,Z23,IF(X24=2,Z24,IF(X25=2,Z25,IF(X26=2,Z26,""))))</f>
        <v>2</v>
      </c>
      <c r="N26" s="38" t="s">
        <v>9</v>
      </c>
      <c r="O26" s="40">
        <f>IF(X23=2,AA23,IF(X24=2,AA24,IF(X25=2,AA25,IF(X26=2,AA26,""))))</f>
        <v>1</v>
      </c>
      <c r="S26" t="str">
        <f>E25</f>
        <v>Dänemark</v>
      </c>
      <c r="T26" s="10">
        <f>IF(F25="",0,IF(F25&lt;H25,3,IF(F25&gt;H25,0,IF(F25=H25,1))))</f>
        <v>3</v>
      </c>
      <c r="U26" s="10">
        <f>IF(F27="",0,IF(F27&lt;H27,0,IF(F27&gt;H27,3,IF(F27=H27,1))))</f>
        <v>1</v>
      </c>
      <c r="V26" s="10">
        <f>IF(F28="",0,IF(V23=0,3,IF(V23=1,1,IF(V23=3,0))))</f>
        <v>1</v>
      </c>
      <c r="W26" s="10">
        <f>IF(T26=" ","",T26+U26+V26)</f>
        <v>5</v>
      </c>
      <c r="X26" s="10">
        <f>IF(Y26=0,"",RANK(Y26,Y23:Y26))</f>
        <v>2</v>
      </c>
      <c r="Y26" s="11">
        <f>IF(H25="",0,(100+Z26-AA26)/100+(1.4+Z26)/1000+W26)</f>
        <v>6.0134</v>
      </c>
      <c r="Z26" s="12">
        <f>H25+F27+F28</f>
        <v>2</v>
      </c>
      <c r="AA26" s="12">
        <f>F25+H27+H28</f>
        <v>1</v>
      </c>
    </row>
    <row r="27" spans="1:25" ht="12.75">
      <c r="A27" s="23" t="s">
        <v>41</v>
      </c>
      <c r="B27" s="24" t="s">
        <v>42</v>
      </c>
      <c r="C27" s="25" t="str">
        <f>A27</f>
        <v>Dänemark</v>
      </c>
      <c r="D27" s="26" t="s">
        <v>9</v>
      </c>
      <c r="E27" s="26" t="str">
        <f>A25</f>
        <v>Australien</v>
      </c>
      <c r="F27" s="26">
        <v>1</v>
      </c>
      <c r="G27" s="26" t="s">
        <v>9</v>
      </c>
      <c r="H27" s="27">
        <v>1</v>
      </c>
      <c r="I27" s="41" t="s">
        <v>19</v>
      </c>
      <c r="J27" s="42" t="str">
        <f>IF(X23=3,S23,IF(X24=3,S24,IF(X25=3,S25,IF(X26=3,S26,""))))</f>
        <v>Peru</v>
      </c>
      <c r="K27" s="10">
        <f>IF(X23=3,W23,IF(X24=3,W24,IF(X25=3,W25,IF(X26=3,W26,""))))</f>
        <v>3</v>
      </c>
      <c r="L27" s="10"/>
      <c r="M27" s="43">
        <f>IF(X23=3,Z23,IF(X24=3,Z24,IF(X25=3,Z25,IF(X26=3,Z26,""))))</f>
        <v>2</v>
      </c>
      <c r="N27" s="10" t="s">
        <v>9</v>
      </c>
      <c r="O27" s="44">
        <f>IF(X23=3,AA23,IF(X24=3,AA24,IF(X25=3,AA25,IF(X26=3,AA26,""))))</f>
        <v>2</v>
      </c>
      <c r="T27" s="10"/>
      <c r="U27" s="10"/>
      <c r="V27" s="10"/>
      <c r="W27" s="10"/>
      <c r="X27" s="10"/>
      <c r="Y27" s="10"/>
    </row>
    <row r="28" spans="1:15" ht="12.75">
      <c r="A28" s="45"/>
      <c r="B28" s="33" t="s">
        <v>43</v>
      </c>
      <c r="C28" s="34" t="str">
        <f>A27</f>
        <v>Dänemark</v>
      </c>
      <c r="D28" s="35" t="s">
        <v>9</v>
      </c>
      <c r="E28" s="35" t="str">
        <f>A24</f>
        <v>Frankreich</v>
      </c>
      <c r="F28" s="35">
        <v>0</v>
      </c>
      <c r="G28" s="35" t="s">
        <v>9</v>
      </c>
      <c r="H28" s="36">
        <v>0</v>
      </c>
      <c r="I28" s="41" t="s">
        <v>21</v>
      </c>
      <c r="J28" s="10" t="str">
        <f>IF(X23=4,S23,IF(X24=4,S24,IF(X25=4,S25,IF(X26=4,S26,""))))</f>
        <v>Australien</v>
      </c>
      <c r="K28" s="10">
        <f>IF(X23=4,W23,IF(X24=4,W24,IF(X25=4,W25,IF(X26=4,W26,""))))</f>
        <v>1</v>
      </c>
      <c r="L28" s="10"/>
      <c r="M28" s="43">
        <f>IF(X23=4,Z23,IF(X24=4,Z24,IF(X25=4,Z25,IF(X26=4,Z26,""))))</f>
        <v>2</v>
      </c>
      <c r="N28" s="10" t="s">
        <v>9</v>
      </c>
      <c r="O28" s="44">
        <f>IF(X23=4,AA23,IF(X24=4,AA24,IF(X25=4,AA25,IF(X26=4,AA26,""))))</f>
        <v>5</v>
      </c>
    </row>
    <row r="29" spans="1:13" ht="12.75">
      <c r="A29" s="46"/>
      <c r="B29" s="47" t="s">
        <v>44</v>
      </c>
      <c r="C29" s="48" t="str">
        <f>A25</f>
        <v>Australien</v>
      </c>
      <c r="D29" s="49" t="s">
        <v>9</v>
      </c>
      <c r="E29" s="49" t="str">
        <f>A26</f>
        <v>Peru</v>
      </c>
      <c r="F29" s="49">
        <v>0</v>
      </c>
      <c r="G29" s="49" t="s">
        <v>9</v>
      </c>
      <c r="H29" s="50">
        <v>2</v>
      </c>
      <c r="M29" s="1"/>
    </row>
    <row r="30" ht="12.75">
      <c r="B30" s="51"/>
    </row>
    <row r="31" spans="2:26" ht="12.75">
      <c r="B31" s="51"/>
      <c r="Y31" t="s">
        <v>2</v>
      </c>
      <c r="Z31" t="s">
        <v>3</v>
      </c>
    </row>
    <row r="32" spans="1:27" ht="12.75">
      <c r="A32" s="8" t="s">
        <v>45</v>
      </c>
      <c r="C32" s="9" t="s">
        <v>5</v>
      </c>
      <c r="J32" s="9" t="s">
        <v>6</v>
      </c>
      <c r="S32" t="str">
        <f>C33</f>
        <v>Argentinien</v>
      </c>
      <c r="T32" s="10">
        <f>IF(F33="",0,IF(F33&lt;H33,0,IF(F33&gt;H33,3,IF(F33=H33,1))))</f>
        <v>1</v>
      </c>
      <c r="U32" s="10">
        <f>IF(H35="",0,IF(H35&gt;F35,0,IF(H35&lt;F35,3,IF(F35=H35,1))))</f>
        <v>0</v>
      </c>
      <c r="V32" s="10">
        <f>IF(H37="",0,IF(F37&lt;H37,3,IF(F37=H37,1,IF(F37&gt;H37,0))))</f>
        <v>3</v>
      </c>
      <c r="W32" s="10">
        <f>IF(T32="","",IF(U32=" ","",IF(V32=" ",0,T32+U32+V32)))</f>
        <v>4</v>
      </c>
      <c r="X32" s="10">
        <f>IF(Y32=0,"",RANK(Y32,Y32:Y35))</f>
        <v>2</v>
      </c>
      <c r="Y32" s="11">
        <f>IF(H33="",0,(100+Z32-AA32)/100+(1+Z32)/1000+W32)</f>
        <v>4.984</v>
      </c>
      <c r="Z32" s="12">
        <f>F33+F35+H37</f>
        <v>3</v>
      </c>
      <c r="AA32" s="12">
        <f>H33+H35+F37</f>
        <v>5</v>
      </c>
    </row>
    <row r="33" spans="1:27" ht="12.75">
      <c r="A33" s="13" t="s">
        <v>46</v>
      </c>
      <c r="B33" s="14" t="s">
        <v>47</v>
      </c>
      <c r="C33" s="15" t="str">
        <f>A33</f>
        <v>Argentinien</v>
      </c>
      <c r="D33" s="16" t="s">
        <v>9</v>
      </c>
      <c r="E33" s="16" t="str">
        <f>A34</f>
        <v>Island</v>
      </c>
      <c r="F33" s="16">
        <v>1</v>
      </c>
      <c r="G33" s="16" t="s">
        <v>9</v>
      </c>
      <c r="H33" s="17">
        <v>1</v>
      </c>
      <c r="K33" s="18" t="s">
        <v>10</v>
      </c>
      <c r="L33" s="19"/>
      <c r="M33" s="20" t="s">
        <v>3</v>
      </c>
      <c r="N33" s="21"/>
      <c r="O33" s="22"/>
      <c r="S33" t="str">
        <f>E33</f>
        <v>Island</v>
      </c>
      <c r="T33" s="10">
        <f>IF(H33="",0,IF(H33&lt;F33,0,IF(H33&gt;F33,3,IF(H33=F33,1))))</f>
        <v>1</v>
      </c>
      <c r="U33" s="10">
        <f>IF(F36="",0,IF(U35=0,3,IF(U35=1,1,IF(U35=3,0))))</f>
        <v>0</v>
      </c>
      <c r="V33" s="10">
        <f>IF(F38="",0,IF(F38&lt;H38,0,IF(F38&gt;H38,3,IF(F38=H38,1))))</f>
        <v>0</v>
      </c>
      <c r="W33" s="10">
        <f>IF(T33=" ","",T33+U33+V33)</f>
        <v>1</v>
      </c>
      <c r="X33" s="10">
        <f>IF(Y33=0," ",RANK(Y33,Y32:Y35))</f>
        <v>4</v>
      </c>
      <c r="Y33" s="11">
        <f>IF(H33="",0,(100+Z33-AA33)/100+(1.1+Z33)/1000+W33)</f>
        <v>1.9731</v>
      </c>
      <c r="Z33" s="12">
        <f>H33+H36+F38</f>
        <v>2</v>
      </c>
      <c r="AA33" s="12">
        <f>F33+F36+H38</f>
        <v>5</v>
      </c>
    </row>
    <row r="34" spans="1:27" ht="12.75">
      <c r="A34" s="23" t="s">
        <v>48</v>
      </c>
      <c r="B34" s="24" t="s">
        <v>49</v>
      </c>
      <c r="C34" s="25" t="str">
        <f>A35</f>
        <v>Kroatien</v>
      </c>
      <c r="D34" s="26" t="s">
        <v>9</v>
      </c>
      <c r="E34" s="26" t="str">
        <f>A36</f>
        <v>Nigeria</v>
      </c>
      <c r="F34" s="26">
        <v>2</v>
      </c>
      <c r="G34" s="26" t="s">
        <v>9</v>
      </c>
      <c r="H34" s="27">
        <v>0</v>
      </c>
      <c r="I34" s="28" t="s">
        <v>13</v>
      </c>
      <c r="J34" s="29" t="str">
        <f>IF(X32=1,S32,IF(X33=1,S33,IF(X34=1,S34,IF(X35=1,S35," "))))</f>
        <v>Kroatien</v>
      </c>
      <c r="K34" s="30">
        <f>IF(X33=1,W33,IF(X32=1,W32,IF(X34=1,W34,IF(X35=1,W35,""))))</f>
        <v>9</v>
      </c>
      <c r="L34" s="30"/>
      <c r="M34" s="31">
        <f>IF(X32=1,Z32,IF(X33=1,Z33,IF(X34=1,Z34,IF(X35=1,Z35,""))))</f>
        <v>7</v>
      </c>
      <c r="N34" s="30" t="s">
        <v>9</v>
      </c>
      <c r="O34" s="32">
        <f>IF(X32=1,AA32,IF(X33=1,AA33,IF(X34=1,AA34,IF(X35=1,AA35,""))))</f>
        <v>1</v>
      </c>
      <c r="S34" t="str">
        <f>C34</f>
        <v>Kroatien</v>
      </c>
      <c r="T34" s="10">
        <f>IF(F34="",0,IF(F34&lt;H34,0,IF(F34&gt;H34,3,IF(F34=H34,1))))</f>
        <v>3</v>
      </c>
      <c r="U34" s="10">
        <f>IF(F35="",0,IF(U32=0,3,IF(U32=1,1,IF(U32=3,0))))</f>
        <v>3</v>
      </c>
      <c r="V34" s="10">
        <f>IF(F38="",0,IF(V33=0,3,IF(V33=1,1,IF(V33=3,0))))</f>
        <v>3</v>
      </c>
      <c r="W34" s="10">
        <f>IF(T34=" ","",T34+U34+V34)</f>
        <v>9</v>
      </c>
      <c r="X34" s="10">
        <f>IF(Y34=0,"",RANK(Y34,Y32:Y35))</f>
        <v>1</v>
      </c>
      <c r="Y34" s="11">
        <f>IF(H34="",0,(100+Z34-AA34)/100+(1.3+Z34)/1000+W34)</f>
        <v>10.0683</v>
      </c>
      <c r="Z34" s="12">
        <f>F34+H35+H38</f>
        <v>7</v>
      </c>
      <c r="AA34" s="12">
        <f>H34+F35+F38</f>
        <v>1</v>
      </c>
    </row>
    <row r="35" spans="1:27" ht="12.75">
      <c r="A35" s="23" t="s">
        <v>50</v>
      </c>
      <c r="B35" s="33" t="s">
        <v>51</v>
      </c>
      <c r="C35" s="34" t="str">
        <f>A33</f>
        <v>Argentinien</v>
      </c>
      <c r="D35" s="35" t="s">
        <v>9</v>
      </c>
      <c r="E35" s="35" t="str">
        <f>A35</f>
        <v>Kroatien</v>
      </c>
      <c r="F35" s="35">
        <v>0</v>
      </c>
      <c r="G35" s="35" t="s">
        <v>9</v>
      </c>
      <c r="H35" s="36">
        <v>3</v>
      </c>
      <c r="I35" s="28" t="s">
        <v>16</v>
      </c>
      <c r="J35" s="37" t="str">
        <f>IF(X32=2,S32,IF(X33=2,S33,IF(X34=2,S34,IF(X35=2,S35,""))))</f>
        <v>Argentinien</v>
      </c>
      <c r="K35" s="38">
        <f>IF(X32=2,W32,IF(X33=2,W33,IF(X34=2,W34,IF(X35=2,W35,""))))</f>
        <v>4</v>
      </c>
      <c r="L35" s="38"/>
      <c r="M35" s="39">
        <f>IF(X32=2,Z32,IF(X33=2,Z33,IF(X34=2,Z34,IF(X35=2,Z35,""))))</f>
        <v>3</v>
      </c>
      <c r="N35" s="38" t="s">
        <v>9</v>
      </c>
      <c r="O35" s="40">
        <f>IF(X32=2,AA32,IF(X33=2,AA33,IF(X34=2,AA34,IF(X35=2,AA35,""))))</f>
        <v>5</v>
      </c>
      <c r="S35" t="str">
        <f>E34</f>
        <v>Nigeria</v>
      </c>
      <c r="T35" s="10">
        <f>IF(F34="",0,IF(F34&lt;H34,3,IF(F34&gt;H34,0,IF(F34=H34,1))))</f>
        <v>0</v>
      </c>
      <c r="U35" s="10">
        <f>IF(F36="",0,IF(F36&lt;H36,0,IF(F36&gt;H36,3,IF(F36=H36,1))))</f>
        <v>3</v>
      </c>
      <c r="V35" s="10">
        <f>IF(F37="",0,IF(V32=0,3,IF(V32=1,1,IF(V32=3,0))))</f>
        <v>0</v>
      </c>
      <c r="W35" s="10">
        <f>IF(T35=" ","",T35+U35+V35)</f>
        <v>3</v>
      </c>
      <c r="X35" s="10">
        <f>IF(Y35=0,"",RANK(Y35,Y32:Y35))</f>
        <v>3</v>
      </c>
      <c r="Y35" s="11">
        <f>IF(H34="",0,(100+Z35-AA35)/100+(1.4+Z35)/1000+W35)</f>
        <v>3.9943999999999997</v>
      </c>
      <c r="Z35" s="12">
        <f>H34+F36+F37</f>
        <v>3</v>
      </c>
      <c r="AA35" s="12">
        <f>F34+H36+H37</f>
        <v>4</v>
      </c>
    </row>
    <row r="36" spans="1:25" ht="12.75">
      <c r="A36" s="23" t="s">
        <v>52</v>
      </c>
      <c r="B36" s="24" t="s">
        <v>53</v>
      </c>
      <c r="C36" s="25" t="str">
        <f>A36</f>
        <v>Nigeria</v>
      </c>
      <c r="D36" s="26" t="s">
        <v>9</v>
      </c>
      <c r="E36" s="26" t="str">
        <f>A34</f>
        <v>Island</v>
      </c>
      <c r="F36" s="26">
        <v>2</v>
      </c>
      <c r="G36" s="26" t="s">
        <v>9</v>
      </c>
      <c r="H36" s="27">
        <v>0</v>
      </c>
      <c r="I36" s="41" t="s">
        <v>19</v>
      </c>
      <c r="J36" s="42" t="str">
        <f>IF(X32=3,S32,IF(X33=3,S33,IF(X34=3,S34,IF(X35=3,S35,""))))</f>
        <v>Nigeria</v>
      </c>
      <c r="K36" s="10">
        <f>IF(X32=3,W32,IF(X33=3,W33,IF(X34=3,W34,IF(X35=3,W35,""))))</f>
        <v>3</v>
      </c>
      <c r="L36" s="10"/>
      <c r="M36" s="43">
        <f>IF(X32=3,Z32,IF(X33=3,Z33,IF(X34=3,Z34,IF(X35=3,Z35,""))))</f>
        <v>3</v>
      </c>
      <c r="N36" s="10" t="s">
        <v>9</v>
      </c>
      <c r="O36" s="44">
        <f>IF(X32=3,AA32,IF(X33=3,AA33,IF(X34=3,AA34,IF(X35=3,AA35,""))))</f>
        <v>4</v>
      </c>
      <c r="T36" s="10"/>
      <c r="U36" s="10"/>
      <c r="V36" s="10"/>
      <c r="W36" s="10"/>
      <c r="X36" s="10"/>
      <c r="Y36" s="10"/>
    </row>
    <row r="37" spans="1:15" ht="12.75">
      <c r="A37" s="45"/>
      <c r="B37" s="33" t="s">
        <v>54</v>
      </c>
      <c r="C37" s="34" t="str">
        <f>A36</f>
        <v>Nigeria</v>
      </c>
      <c r="D37" s="35" t="s">
        <v>9</v>
      </c>
      <c r="E37" s="35" t="str">
        <f>A33</f>
        <v>Argentinien</v>
      </c>
      <c r="F37" s="35">
        <v>1</v>
      </c>
      <c r="G37" s="35" t="s">
        <v>9</v>
      </c>
      <c r="H37" s="36">
        <v>2</v>
      </c>
      <c r="I37" s="41" t="s">
        <v>21</v>
      </c>
      <c r="J37" s="10" t="str">
        <f>IF(X32=4,S32,IF(X33=4,S33,IF(X34=4,S34,IF(X35=4,S35,""))))</f>
        <v>Island</v>
      </c>
      <c r="K37" s="10">
        <f>IF(X32=4,W32,IF(X33=4,W33,IF(X34=4,W34,IF(X35=4,W35,""))))</f>
        <v>1</v>
      </c>
      <c r="L37" s="10"/>
      <c r="M37" s="43">
        <f>IF(X32=4,Z32,IF(X33=4,Z33,IF(X34=4,Z34,IF(X35=4,Z35,""))))</f>
        <v>2</v>
      </c>
      <c r="N37" s="10" t="s">
        <v>9</v>
      </c>
      <c r="O37" s="44">
        <f>IF(X32=4,AA32,IF(X33=4,AA33,IF(X34=4,AA34,IF(X35=4,AA35,""))))</f>
        <v>5</v>
      </c>
    </row>
    <row r="38" spans="1:13" ht="12.75">
      <c r="A38" s="46"/>
      <c r="B38" s="47" t="s">
        <v>55</v>
      </c>
      <c r="C38" s="48" t="str">
        <f>A34</f>
        <v>Island</v>
      </c>
      <c r="D38" s="49" t="s">
        <v>9</v>
      </c>
      <c r="E38" s="49" t="str">
        <f>A35</f>
        <v>Kroatien</v>
      </c>
      <c r="F38" s="49">
        <v>1</v>
      </c>
      <c r="G38" s="49" t="s">
        <v>9</v>
      </c>
      <c r="H38" s="50">
        <v>2</v>
      </c>
      <c r="M38" s="1"/>
    </row>
    <row r="39" ht="12.75"/>
    <row r="40" spans="25:26" ht="12.75">
      <c r="Y40" t="s">
        <v>2</v>
      </c>
      <c r="Z40" t="s">
        <v>3</v>
      </c>
    </row>
    <row r="41" spans="1:27" ht="12.75">
      <c r="A41" s="8" t="s">
        <v>56</v>
      </c>
      <c r="C41" s="9" t="s">
        <v>5</v>
      </c>
      <c r="J41" s="9" t="s">
        <v>6</v>
      </c>
      <c r="S41" t="str">
        <f>C42</f>
        <v>Costa Rica</v>
      </c>
      <c r="T41" s="10">
        <f>IF(F42="",0,IF(F42&lt;H42,0,IF(F42&gt;H42,3,IF(F42=H42,1))))</f>
        <v>0</v>
      </c>
      <c r="U41" s="10">
        <f>IF(H44="",0,IF(H44&gt;F44,0,IF(H44&lt;F44,3,IF(F44=H44,1))))</f>
        <v>0</v>
      </c>
      <c r="V41" s="10">
        <f>IF(H46="",0,IF(F46&lt;H46,3,IF(F46=H46,1,IF(F46&gt;H46,0))))</f>
        <v>1</v>
      </c>
      <c r="W41" s="10">
        <f>IF(T41="","",IF(U41=" ","",IF(V41=" ",0,T41+U41+V41)))</f>
        <v>1</v>
      </c>
      <c r="X41" s="10">
        <f>IF(Y41=0,"",RANK(Y41,Y41:Y44))</f>
        <v>4</v>
      </c>
      <c r="Y41" s="11">
        <f>IF(H42="",0,(100+Z41-AA41)/100+(1+Z41)/1000+W41)</f>
        <v>1.9729999999999999</v>
      </c>
      <c r="Z41" s="12">
        <f>F42+F44+H46</f>
        <v>2</v>
      </c>
      <c r="AA41" s="12">
        <f>H42+H44+F46</f>
        <v>5</v>
      </c>
    </row>
    <row r="42" spans="1:27" ht="12.75">
      <c r="A42" s="13" t="s">
        <v>57</v>
      </c>
      <c r="B42" s="14" t="s">
        <v>58</v>
      </c>
      <c r="C42" s="15" t="str">
        <f>A42</f>
        <v>Costa Rica</v>
      </c>
      <c r="D42" s="16" t="s">
        <v>9</v>
      </c>
      <c r="E42" s="16" t="str">
        <f>A43</f>
        <v>Serbien</v>
      </c>
      <c r="F42" s="16">
        <v>0</v>
      </c>
      <c r="G42" s="16" t="s">
        <v>9</v>
      </c>
      <c r="H42" s="17">
        <v>1</v>
      </c>
      <c r="K42" s="18" t="s">
        <v>10</v>
      </c>
      <c r="L42" s="19"/>
      <c r="M42" s="20" t="s">
        <v>3</v>
      </c>
      <c r="N42" s="21"/>
      <c r="O42" s="22"/>
      <c r="S42" t="str">
        <f>E42</f>
        <v>Serbien</v>
      </c>
      <c r="T42" s="10">
        <f>IF(H42="",0,IF(H42&lt;F42,0,IF(H42&gt;F42,3,IF(H42=F42,1))))</f>
        <v>3</v>
      </c>
      <c r="U42" s="10">
        <f>IF(F45="",0,IF(U44=0,3,IF(U44=1,1,IF(U44=3,0))))</f>
        <v>0</v>
      </c>
      <c r="V42" s="10">
        <f>IF(F47="",0,IF(F47&lt;H47,0,IF(F47&gt;H47,3,IF(F47=H47,1))))</f>
        <v>0</v>
      </c>
      <c r="W42" s="10">
        <f>IF(T42=" ","",T42+U42+V42)</f>
        <v>3</v>
      </c>
      <c r="X42" s="10">
        <f>IF(Y42=0," ",RANK(Y42,Y41:Y44))</f>
        <v>3</v>
      </c>
      <c r="Y42" s="11">
        <f>IF(H42="",0,(100+Z42-AA42)/100+(1.1+Z42)/1000+W42)</f>
        <v>3.9831</v>
      </c>
      <c r="Z42" s="12">
        <f>H42+H45+F47</f>
        <v>2</v>
      </c>
      <c r="AA42" s="12">
        <f>F42+F45+H47</f>
        <v>4</v>
      </c>
    </row>
    <row r="43" spans="1:27" ht="12.75">
      <c r="A43" s="23" t="s">
        <v>59</v>
      </c>
      <c r="B43" s="24" t="s">
        <v>60</v>
      </c>
      <c r="C43" s="25" t="str">
        <f>A44</f>
        <v>Brasilien</v>
      </c>
      <c r="D43" s="26" t="s">
        <v>9</v>
      </c>
      <c r="E43" s="26" t="str">
        <f>A45</f>
        <v>Schweiz</v>
      </c>
      <c r="F43" s="26">
        <v>1</v>
      </c>
      <c r="G43" s="26" t="s">
        <v>9</v>
      </c>
      <c r="H43" s="27">
        <v>1</v>
      </c>
      <c r="I43" s="28" t="s">
        <v>13</v>
      </c>
      <c r="J43" s="29" t="str">
        <f>IF(X41=1,S41,IF(X42=1,S42,IF(X43=1,S43,IF(X44=1,S44," "))))</f>
        <v>Brasilien</v>
      </c>
      <c r="K43" s="30">
        <f>IF(X42=1,W42,IF(X41=1,W41,IF(X43=1,W43,IF(X44=1,W44,""))))</f>
        <v>7</v>
      </c>
      <c r="L43" s="30"/>
      <c r="M43" s="31">
        <f>IF(X41=1,Z41,IF(X42=1,Z42,IF(X43=1,Z43,IF(X44=1,Z44,""))))</f>
        <v>5</v>
      </c>
      <c r="N43" s="30" t="s">
        <v>9</v>
      </c>
      <c r="O43" s="32">
        <f>IF(X41=1,AA41,IF(X42=1,AA42,IF(X43=1,AA43,IF(X44=1,AA44,""))))</f>
        <v>1</v>
      </c>
      <c r="S43" t="str">
        <f>C43</f>
        <v>Brasilien</v>
      </c>
      <c r="T43" s="10">
        <f>IF(F43="",0,IF(F43&lt;H43,0,IF(F43&gt;H43,3,IF(F43=H43,1))))</f>
        <v>1</v>
      </c>
      <c r="U43" s="10">
        <f>IF(F44="",0,IF(U41=0,3,IF(U41=1,1,IF(U41=3,0))))</f>
        <v>3</v>
      </c>
      <c r="V43" s="10">
        <f>IF(F47="",0,IF(V42=0,3,IF(V42=1,1,IF(V42=3,0))))</f>
        <v>3</v>
      </c>
      <c r="W43" s="10">
        <f>IF(T43=" ","",T43+U43+V43)</f>
        <v>7</v>
      </c>
      <c r="X43" s="10">
        <f>IF(Y43=0,"",RANK(Y43,Y41:Y44))</f>
        <v>1</v>
      </c>
      <c r="Y43" s="11">
        <f>IF(H43="",0,(100+Z43-AA43)/100+(1.3+Z43)/1000+W43)</f>
        <v>8.0463</v>
      </c>
      <c r="Z43" s="12">
        <f>F43+H44+H47</f>
        <v>5</v>
      </c>
      <c r="AA43" s="12">
        <f>H43+F44+F47</f>
        <v>1</v>
      </c>
    </row>
    <row r="44" spans="1:27" ht="12.75">
      <c r="A44" s="23" t="s">
        <v>61</v>
      </c>
      <c r="B44" s="33" t="s">
        <v>62</v>
      </c>
      <c r="C44" s="34" t="str">
        <f>A42</f>
        <v>Costa Rica</v>
      </c>
      <c r="D44" s="35" t="s">
        <v>9</v>
      </c>
      <c r="E44" s="35" t="str">
        <f>A44</f>
        <v>Brasilien</v>
      </c>
      <c r="F44" s="35">
        <v>0</v>
      </c>
      <c r="G44" s="35" t="s">
        <v>9</v>
      </c>
      <c r="H44" s="36">
        <v>2</v>
      </c>
      <c r="I44" s="28" t="s">
        <v>16</v>
      </c>
      <c r="J44" s="37" t="str">
        <f>IF(X41=2,S41,IF(X42=2,S42,IF(X43=2,S43,IF(X44=2,S44,""))))</f>
        <v>Schweiz</v>
      </c>
      <c r="K44" s="38">
        <f>IF(X41=2,W41,IF(X42=2,W42,IF(X43=2,W43,IF(X44=2,W44,""))))</f>
        <v>5</v>
      </c>
      <c r="L44" s="38"/>
      <c r="M44" s="39">
        <f>IF(X41=2,Z41,IF(X42=2,Z42,IF(X43=2,Z43,IF(X44=2,Z44,""))))</f>
        <v>5</v>
      </c>
      <c r="N44" s="38" t="s">
        <v>9</v>
      </c>
      <c r="O44" s="40">
        <f>IF(X41=2,AA41,IF(X42=2,AA42,IF(X43=2,AA43,IF(X44=2,AA44,""))))</f>
        <v>4</v>
      </c>
      <c r="S44" t="str">
        <f>E43</f>
        <v>Schweiz</v>
      </c>
      <c r="T44" s="10">
        <f>IF(F43="",0,IF(F43&lt;H43,3,IF(F43&gt;H43,0,IF(F43=H43,1))))</f>
        <v>1</v>
      </c>
      <c r="U44" s="10">
        <f>IF(F45="",0,IF(F45&lt;H45,0,IF(F45&gt;H45,3,IF(F45=H45,1))))</f>
        <v>3</v>
      </c>
      <c r="V44" s="10">
        <f>IF(F46="",0,IF(V41=0,3,IF(V41=1,1,IF(V41=3,0))))</f>
        <v>1</v>
      </c>
      <c r="W44" s="10">
        <f>IF(T44=" ","",T44+U44+V44)</f>
        <v>5</v>
      </c>
      <c r="X44" s="10">
        <f>IF(Y44=0,"",RANK(Y44,Y41:Y44))</f>
        <v>2</v>
      </c>
      <c r="Y44" s="11">
        <f>IF(H43="",0,(100+Z44-AA44)/100+(1.4+Z44)/1000+W44)</f>
        <v>6.0164</v>
      </c>
      <c r="Z44" s="12">
        <f>H43+F45+F46</f>
        <v>5</v>
      </c>
      <c r="AA44" s="12">
        <f>F43+H45+H46</f>
        <v>4</v>
      </c>
    </row>
    <row r="45" spans="1:25" ht="12.75">
      <c r="A45" s="23" t="s">
        <v>63</v>
      </c>
      <c r="B45" s="24" t="s">
        <v>64</v>
      </c>
      <c r="C45" s="25" t="str">
        <f>A45</f>
        <v>Schweiz</v>
      </c>
      <c r="D45" s="26" t="s">
        <v>9</v>
      </c>
      <c r="E45" s="26" t="str">
        <f>A43</f>
        <v>Serbien</v>
      </c>
      <c r="F45" s="26">
        <v>2</v>
      </c>
      <c r="G45" s="26" t="s">
        <v>9</v>
      </c>
      <c r="H45" s="27">
        <v>1</v>
      </c>
      <c r="I45" s="41" t="s">
        <v>19</v>
      </c>
      <c r="J45" s="42" t="str">
        <f>IF(X41=3,S41,IF(X42=3,S42,IF(X43=3,S43,IF(X44=3,S44,""))))</f>
        <v>Serbien</v>
      </c>
      <c r="K45" s="10">
        <f>IF(X41=3,W41,IF(X42=3,W42,IF(X43=3,W43,IF(X44=3,W44,""))))</f>
        <v>3</v>
      </c>
      <c r="L45" s="10"/>
      <c r="M45" s="43">
        <f>IF(X41=3,Z41,IF(X42=3,Z42,IF(X43=3,Z43,IF(X44=3,Z44,""))))</f>
        <v>2</v>
      </c>
      <c r="N45" s="10" t="s">
        <v>9</v>
      </c>
      <c r="O45" s="44">
        <f>IF(X41=3,AA41,IF(X42=3,AA42,IF(X43=3,AA43,IF(X44=3,AA44,""))))</f>
        <v>4</v>
      </c>
      <c r="T45" s="10"/>
      <c r="U45" s="10"/>
      <c r="V45" s="10"/>
      <c r="W45" s="10"/>
      <c r="X45" s="10"/>
      <c r="Y45" s="10"/>
    </row>
    <row r="46" spans="1:15" ht="12.75">
      <c r="A46" s="45"/>
      <c r="B46" s="33" t="s">
        <v>65</v>
      </c>
      <c r="C46" s="34" t="str">
        <f>A45</f>
        <v>Schweiz</v>
      </c>
      <c r="D46" s="35" t="s">
        <v>9</v>
      </c>
      <c r="E46" s="35" t="str">
        <f>A42</f>
        <v>Costa Rica</v>
      </c>
      <c r="F46" s="35">
        <v>2</v>
      </c>
      <c r="G46" s="35" t="s">
        <v>9</v>
      </c>
      <c r="H46" s="36">
        <v>2</v>
      </c>
      <c r="I46" s="41" t="s">
        <v>21</v>
      </c>
      <c r="J46" s="10" t="str">
        <f>IF(X41=4,S41,IF(X42=4,S42,IF(X43=4,S43,IF(X44=4,S44,""))))</f>
        <v>Costa Rica</v>
      </c>
      <c r="K46" s="10">
        <f>IF(X41=4,W41,IF(X42=4,W42,IF(X43=4,W43,IF(X44=4,W44,""))))</f>
        <v>1</v>
      </c>
      <c r="L46" s="10"/>
      <c r="M46" s="43">
        <f>IF(X41=4,Z41,IF(X42=4,Z42,IF(X43=4,Z43,IF(X44=4,Z44,""))))</f>
        <v>2</v>
      </c>
      <c r="N46" s="10" t="s">
        <v>9</v>
      </c>
      <c r="O46" s="44">
        <f>IF(X41=4,AA41,IF(X42=4,AA42,IF(X43=4,AA43,IF(X44=4,AA44,""))))</f>
        <v>5</v>
      </c>
    </row>
    <row r="47" spans="1:13" ht="12.75">
      <c r="A47" s="46"/>
      <c r="B47" s="47" t="s">
        <v>66</v>
      </c>
      <c r="C47" s="48" t="str">
        <f>A43</f>
        <v>Serbien</v>
      </c>
      <c r="D47" s="49" t="s">
        <v>9</v>
      </c>
      <c r="E47" s="49" t="str">
        <f>A44</f>
        <v>Brasilien</v>
      </c>
      <c r="F47" s="49">
        <v>0</v>
      </c>
      <c r="G47" s="49" t="s">
        <v>9</v>
      </c>
      <c r="H47" s="50">
        <v>2</v>
      </c>
      <c r="M47" s="1"/>
    </row>
    <row r="48" ht="12.75"/>
    <row r="49" spans="25:26" ht="12.75">
      <c r="Y49" t="s">
        <v>2</v>
      </c>
      <c r="Z49" t="s">
        <v>3</v>
      </c>
    </row>
    <row r="50" spans="1:27" ht="12.75">
      <c r="A50" s="8" t="s">
        <v>67</v>
      </c>
      <c r="C50" s="9" t="s">
        <v>5</v>
      </c>
      <c r="J50" s="9" t="s">
        <v>6</v>
      </c>
      <c r="S50" t="str">
        <f>C51</f>
        <v>Deutschland</v>
      </c>
      <c r="T50" s="10">
        <f>IF(F51="",0,IF(F51&lt;H51,0,IF(F51&gt;H51,3,IF(F51=H51,1))))</f>
        <v>0</v>
      </c>
      <c r="U50" s="10">
        <f>IF(H53="",0,IF(H53&gt;F53,0,IF(H53&lt;F53,3,IF(F53=H53,1))))</f>
        <v>3</v>
      </c>
      <c r="V50" s="10">
        <f>IF(H55="",0,IF(F55&lt;H55,3,IF(F55=H55,1,IF(F55&gt;H55,0))))</f>
        <v>0</v>
      </c>
      <c r="W50" s="10">
        <f>IF(T50="","",IF(U50=" ","",IF(V50=" ",0,T50+U50+V50)))</f>
        <v>3</v>
      </c>
      <c r="X50" s="10">
        <f>IF(Y50=0,"",RANK(Y50,Y50:Y53))</f>
        <v>4</v>
      </c>
      <c r="Y50" s="11">
        <f>IF(H51="",0,(100+Z50-AA50)/100+(1+Z50)/1000+W50)</f>
        <v>3.983</v>
      </c>
      <c r="Z50" s="12">
        <f>F51+F53+H55</f>
        <v>2</v>
      </c>
      <c r="AA50" s="12">
        <f>H51+H53+F55</f>
        <v>4</v>
      </c>
    </row>
    <row r="51" spans="1:27" ht="12.75">
      <c r="A51" s="13" t="s">
        <v>68</v>
      </c>
      <c r="B51" s="14" t="s">
        <v>69</v>
      </c>
      <c r="C51" s="15" t="str">
        <f>A51</f>
        <v>Deutschland</v>
      </c>
      <c r="D51" s="16" t="s">
        <v>9</v>
      </c>
      <c r="E51" s="16" t="str">
        <f>A52</f>
        <v>Mexiko</v>
      </c>
      <c r="F51" s="16">
        <v>0</v>
      </c>
      <c r="G51" s="16" t="s">
        <v>9</v>
      </c>
      <c r="H51" s="17">
        <v>1</v>
      </c>
      <c r="K51" s="18" t="s">
        <v>10</v>
      </c>
      <c r="L51" s="19"/>
      <c r="M51" s="20" t="s">
        <v>3</v>
      </c>
      <c r="N51" s="21"/>
      <c r="O51" s="22"/>
      <c r="S51" t="str">
        <f>E51</f>
        <v>Mexiko</v>
      </c>
      <c r="T51" s="10">
        <f>IF(H51="",0,IF(H51&lt;F51,0,IF(H51&gt;F51,3,IF(H51=F51,1))))</f>
        <v>3</v>
      </c>
      <c r="U51" s="10">
        <f>IF(F54="",0,IF(U53=0,3,IF(U53=1,1,IF(U53=3,0))))</f>
        <v>3</v>
      </c>
      <c r="V51" s="10">
        <f>IF(F56="",0,IF(F56&lt;H56,0,IF(F56&gt;H56,3,IF(F56=H56,1))))</f>
        <v>0</v>
      </c>
      <c r="W51" s="10">
        <f>IF(T51=" ","",T51+U51+V51)</f>
        <v>6</v>
      </c>
      <c r="X51" s="10">
        <f>IF(Y51=0," ",RANK(Y51,Y50:Y53))</f>
        <v>2</v>
      </c>
      <c r="Y51" s="11">
        <f>IF(H51="",0,(100+Z51-AA51)/100+(1.1+Z51)/1000+W51)</f>
        <v>6.9940999999999995</v>
      </c>
      <c r="Z51" s="12">
        <f>H51+H54+F56</f>
        <v>3</v>
      </c>
      <c r="AA51" s="12">
        <f>F51+F54+H56</f>
        <v>4</v>
      </c>
    </row>
    <row r="52" spans="1:27" ht="12.75">
      <c r="A52" s="23" t="s">
        <v>70</v>
      </c>
      <c r="B52" s="24" t="s">
        <v>71</v>
      </c>
      <c r="C52" s="25" t="str">
        <f>A53</f>
        <v>Schweden</v>
      </c>
      <c r="D52" s="26" t="s">
        <v>9</v>
      </c>
      <c r="E52" s="26" t="str">
        <f>A54</f>
        <v>Südkorea</v>
      </c>
      <c r="F52" s="26">
        <v>1</v>
      </c>
      <c r="G52" s="26" t="s">
        <v>9</v>
      </c>
      <c r="H52" s="27">
        <v>0</v>
      </c>
      <c r="I52" s="28" t="s">
        <v>13</v>
      </c>
      <c r="J52" s="29" t="str">
        <f>IF(X50=1,S50,IF(X51=1,S51,IF(X52=1,S52,IF(X53=1,S53," "))))</f>
        <v>Schweden</v>
      </c>
      <c r="K52" s="30">
        <f>IF(X51=1,W51,IF(X50=1,W50,IF(X52=1,W52,IF(X53=1,W53,""))))</f>
        <v>6</v>
      </c>
      <c r="L52" s="30"/>
      <c r="M52" s="31">
        <f>IF(X50=1,Z50,IF(X51=1,Z51,IF(X52=1,Z52,IF(X53=1,Z53,""))))</f>
        <v>5</v>
      </c>
      <c r="N52" s="30" t="s">
        <v>9</v>
      </c>
      <c r="O52" s="32">
        <f>IF(X50=1,AA50,IF(X51=1,AA51,IF(X52=1,AA52,IF(X53=1,AA53,""))))</f>
        <v>2</v>
      </c>
      <c r="S52" t="str">
        <f>C52</f>
        <v>Schweden</v>
      </c>
      <c r="T52" s="10">
        <f>IF(F52="",0,IF(F52&lt;H52,0,IF(F52&gt;H52,3,IF(F52=H52,1))))</f>
        <v>3</v>
      </c>
      <c r="U52" s="10">
        <f>IF(F53="",0,IF(U50=0,3,IF(U50=1,1,IF(U50=3,0))))</f>
        <v>0</v>
      </c>
      <c r="V52" s="10">
        <f>IF(F56="",0,IF(V51=0,3,IF(V51=1,1,IF(V51=3,0))))</f>
        <v>3</v>
      </c>
      <c r="W52" s="10">
        <f>IF(T52=" ","",T52+U52+V52)</f>
        <v>6</v>
      </c>
      <c r="X52" s="10">
        <f>IF(Y52=0,"",RANK(Y52,Y50:Y53))</f>
        <v>1</v>
      </c>
      <c r="Y52" s="11">
        <f>IF(H52="",0,(100+Z52-AA52)/100+(1.3+Z52)/1000+W52)</f>
        <v>7.0363</v>
      </c>
      <c r="Z52" s="12">
        <f>F52+H53+H56</f>
        <v>5</v>
      </c>
      <c r="AA52" s="12">
        <f>H52+F53+F56</f>
        <v>2</v>
      </c>
    </row>
    <row r="53" spans="1:27" ht="12.75">
      <c r="A53" s="23" t="s">
        <v>72</v>
      </c>
      <c r="B53" s="33" t="s">
        <v>73</v>
      </c>
      <c r="C53" s="34" t="str">
        <f>A51</f>
        <v>Deutschland</v>
      </c>
      <c r="D53" s="35" t="s">
        <v>9</v>
      </c>
      <c r="E53" s="35" t="str">
        <f>A53</f>
        <v>Schweden</v>
      </c>
      <c r="F53" s="35">
        <v>2</v>
      </c>
      <c r="G53" s="35" t="s">
        <v>9</v>
      </c>
      <c r="H53" s="36">
        <v>1</v>
      </c>
      <c r="I53" s="28" t="s">
        <v>16</v>
      </c>
      <c r="J53" s="37" t="str">
        <f>IF(X50=2,S50,IF(X51=2,S51,IF(X52=2,S52,IF(X53=2,S53,""))))</f>
        <v>Mexiko</v>
      </c>
      <c r="K53" s="38">
        <f>IF(X50=2,W50,IF(X51=2,W51,IF(X52=2,W52,IF(X53=2,W53,""))))</f>
        <v>6</v>
      </c>
      <c r="L53" s="38"/>
      <c r="M53" s="39">
        <f>IF(X50=2,Z50,IF(X51=2,Z51,IF(X52=2,Z52,IF(X53=2,Z53,""))))</f>
        <v>3</v>
      </c>
      <c r="N53" s="38" t="s">
        <v>9</v>
      </c>
      <c r="O53" s="40">
        <f>IF(X50=2,AA50,IF(X51=2,AA51,IF(X52=2,AA52,IF(X53=2,AA53,""))))</f>
        <v>4</v>
      </c>
      <c r="S53" t="str">
        <f>E52</f>
        <v>Südkorea</v>
      </c>
      <c r="T53" s="10">
        <f>IF(F52="",0,IF(F52&lt;H52,3,IF(F52&gt;H52,0,IF(F52=H52,1))))</f>
        <v>0</v>
      </c>
      <c r="U53" s="10">
        <f>IF(F54="",0,IF(F54&lt;H54,0,IF(F54&gt;H54,3,IF(F54=H54,1))))</f>
        <v>0</v>
      </c>
      <c r="V53" s="10">
        <f>IF(F55="",0,IF(V50=0,3,IF(V50=1,1,IF(V50=3,0))))</f>
        <v>3</v>
      </c>
      <c r="W53" s="10">
        <f>IF(T53=" ","",T53+U53+V53)</f>
        <v>3</v>
      </c>
      <c r="X53" s="10">
        <f>IF(Y53=0,"",RANK(Y53,Y50:Y53))</f>
        <v>3</v>
      </c>
      <c r="Y53" s="11">
        <f>IF(H52="",0,(100+Z53-AA53)/100+(1.4+Z53)/1000+W53)</f>
        <v>4.0044</v>
      </c>
      <c r="Z53" s="12">
        <f>H52+F54+F55</f>
        <v>3</v>
      </c>
      <c r="AA53" s="12">
        <f>F52+H54+H55</f>
        <v>3</v>
      </c>
    </row>
    <row r="54" spans="1:25" ht="12.75">
      <c r="A54" s="23" t="s">
        <v>74</v>
      </c>
      <c r="B54" s="24" t="s">
        <v>75</v>
      </c>
      <c r="C54" s="25" t="str">
        <f>A54</f>
        <v>Südkorea</v>
      </c>
      <c r="D54" s="26" t="s">
        <v>9</v>
      </c>
      <c r="E54" s="26" t="str">
        <f>A52</f>
        <v>Mexiko</v>
      </c>
      <c r="F54" s="26">
        <v>1</v>
      </c>
      <c r="G54" s="26" t="s">
        <v>9</v>
      </c>
      <c r="H54" s="27">
        <v>2</v>
      </c>
      <c r="I54" s="41" t="s">
        <v>19</v>
      </c>
      <c r="J54" s="42" t="str">
        <f>IF(X50=3,S50,IF(X51=3,S51,IF(X52=3,S52,IF(X53=3,S53,""))))</f>
        <v>Südkorea</v>
      </c>
      <c r="K54" s="10">
        <f>IF(X50=3,W50,IF(X51=3,W51,IF(X52=3,W52,IF(X53=3,W53,""))))</f>
        <v>3</v>
      </c>
      <c r="L54" s="10"/>
      <c r="M54" s="43">
        <f>IF(X50=3,Z50,IF(X51=3,Z51,IF(X52=3,Z52,IF(X53=3,Z53,""))))</f>
        <v>3</v>
      </c>
      <c r="N54" s="10" t="s">
        <v>9</v>
      </c>
      <c r="O54" s="44">
        <f>IF(X50=3,AA50,IF(X51=3,AA51,IF(X52=3,AA52,IF(X53=3,AA53,""))))</f>
        <v>3</v>
      </c>
      <c r="T54" s="10"/>
      <c r="U54" s="10"/>
      <c r="V54" s="10"/>
      <c r="W54" s="10"/>
      <c r="X54" s="10"/>
      <c r="Y54" s="10"/>
    </row>
    <row r="55" spans="1:15" ht="12.75">
      <c r="A55" s="45"/>
      <c r="B55" s="33" t="s">
        <v>76</v>
      </c>
      <c r="C55" s="34" t="str">
        <f>A54</f>
        <v>Südkorea</v>
      </c>
      <c r="D55" s="35" t="s">
        <v>9</v>
      </c>
      <c r="E55" s="35" t="str">
        <f>A51</f>
        <v>Deutschland</v>
      </c>
      <c r="F55" s="35">
        <v>2</v>
      </c>
      <c r="G55" s="35" t="s">
        <v>9</v>
      </c>
      <c r="H55" s="36">
        <v>0</v>
      </c>
      <c r="I55" s="41" t="s">
        <v>21</v>
      </c>
      <c r="J55" s="10" t="str">
        <f>IF(X50=4,S50,IF(X51=4,S51,IF(X52=4,S52,IF(X53=4,S53,""))))</f>
        <v>Deutschland</v>
      </c>
      <c r="K55" s="10">
        <f>IF(X50=4,W50,IF(X51=4,W51,IF(X52=4,W52,IF(X53=4,W53,""))))</f>
        <v>3</v>
      </c>
      <c r="L55" s="10"/>
      <c r="M55" s="43">
        <f>IF(X50=4,Z50,IF(X51=4,Z51,IF(X52=4,Z52,IF(X53=4,Z53,""))))</f>
        <v>2</v>
      </c>
      <c r="N55" s="10" t="s">
        <v>9</v>
      </c>
      <c r="O55" s="44">
        <f>IF(X50=4,AA50,IF(X51=4,AA51,IF(X52=4,AA52,IF(X53=4,AA53,""))))</f>
        <v>4</v>
      </c>
    </row>
    <row r="56" spans="1:13" ht="12.75">
      <c r="A56" s="46"/>
      <c r="B56" s="47" t="s">
        <v>77</v>
      </c>
      <c r="C56" s="48" t="str">
        <f>A52</f>
        <v>Mexiko</v>
      </c>
      <c r="D56" s="49" t="s">
        <v>9</v>
      </c>
      <c r="E56" s="49" t="str">
        <f>A53</f>
        <v>Schweden</v>
      </c>
      <c r="F56" s="49">
        <v>0</v>
      </c>
      <c r="G56" s="49" t="s">
        <v>9</v>
      </c>
      <c r="H56" s="50">
        <v>3</v>
      </c>
      <c r="M56" s="1"/>
    </row>
    <row r="57" ht="12.75"/>
    <row r="58" spans="25:26" ht="12.75">
      <c r="Y58" t="s">
        <v>2</v>
      </c>
      <c r="Z58" t="s">
        <v>3</v>
      </c>
    </row>
    <row r="59" spans="1:27" ht="12.75">
      <c r="A59" s="8" t="s">
        <v>78</v>
      </c>
      <c r="C59" s="9" t="s">
        <v>5</v>
      </c>
      <c r="J59" s="9" t="s">
        <v>6</v>
      </c>
      <c r="S59" t="str">
        <f>C60</f>
        <v>Belgien</v>
      </c>
      <c r="T59" s="10">
        <f>IF(F60="",0,IF(F60&lt;H60,0,IF(F60&gt;H60,3,IF(F60=H60,1))))</f>
        <v>3</v>
      </c>
      <c r="U59" s="10">
        <f>IF(H62="",0,IF(H62&gt;F62,0,IF(H62&lt;F62,3,IF(F62=H62,1))))</f>
        <v>3</v>
      </c>
      <c r="V59" s="10">
        <f>IF(H64="",0,IF(F64&lt;H64,3,IF(F64=H64,1,IF(F64&gt;H64,0))))</f>
        <v>3</v>
      </c>
      <c r="W59" s="10">
        <f>IF(T59="","",IF(U59=" ","",IF(V59=" ",0,T59+U59+V59)))</f>
        <v>9</v>
      </c>
      <c r="X59" s="10">
        <f>IF(Y59=0,"",RANK(Y59,Y59:Y62))</f>
        <v>1</v>
      </c>
      <c r="Y59" s="11">
        <f>IF(H60="",0,(100+Z59-AA59)/100+(1+Z59)/1000+W59)</f>
        <v>10.08</v>
      </c>
      <c r="Z59" s="12">
        <f>F60+F62+H64</f>
        <v>9</v>
      </c>
      <c r="AA59" s="12">
        <f>H60+H62+F64</f>
        <v>2</v>
      </c>
    </row>
    <row r="60" spans="1:27" ht="12.75">
      <c r="A60" s="13" t="s">
        <v>79</v>
      </c>
      <c r="B60" s="14" t="s">
        <v>80</v>
      </c>
      <c r="C60" s="15" t="str">
        <f>A60</f>
        <v>Belgien</v>
      </c>
      <c r="D60" s="16" t="s">
        <v>9</v>
      </c>
      <c r="E60" s="16" t="str">
        <f>A61</f>
        <v>Panama</v>
      </c>
      <c r="F60" s="16">
        <v>3</v>
      </c>
      <c r="G60" s="16" t="s">
        <v>9</v>
      </c>
      <c r="H60" s="17">
        <v>0</v>
      </c>
      <c r="K60" s="18" t="s">
        <v>10</v>
      </c>
      <c r="L60" s="19"/>
      <c r="M60" s="20" t="s">
        <v>3</v>
      </c>
      <c r="N60" s="21"/>
      <c r="O60" s="22"/>
      <c r="S60" t="str">
        <f>E60</f>
        <v>Panama</v>
      </c>
      <c r="T60" s="10">
        <f>IF(H60="",0,IF(H60&lt;F60,0,IF(H60&gt;F60,3,IF(H60=F60,1))))</f>
        <v>0</v>
      </c>
      <c r="U60" s="10">
        <f>IF(F63="",0,IF(U62=0,3,IF(U62=1,1,IF(U62=3,0))))</f>
        <v>0</v>
      </c>
      <c r="V60" s="10">
        <f>IF(F65="",0,IF(F65&lt;H65,0,IF(F65&gt;H65,3,IF(F65=H65,1))))</f>
        <v>0</v>
      </c>
      <c r="W60" s="10">
        <f>IF(T60=" ","",T60+U60+V60)</f>
        <v>0</v>
      </c>
      <c r="X60" s="10">
        <f>IF(Y60=0," ",RANK(Y60,Y59:Y62))</f>
        <v>4</v>
      </c>
      <c r="Y60" s="11">
        <f>IF(H60="",0,(100+Z60-AA60)/100+(1.1+Z60)/1000+W60)</f>
        <v>0.9131</v>
      </c>
      <c r="Z60" s="12">
        <f>H60+H63+F65</f>
        <v>2</v>
      </c>
      <c r="AA60" s="12">
        <f>F60+F63+H65</f>
        <v>11</v>
      </c>
    </row>
    <row r="61" spans="1:27" ht="12.75">
      <c r="A61" s="23" t="s">
        <v>81</v>
      </c>
      <c r="B61" s="24" t="s">
        <v>82</v>
      </c>
      <c r="C61" s="25" t="str">
        <f>A62</f>
        <v>Tunesien</v>
      </c>
      <c r="D61" s="26" t="s">
        <v>9</v>
      </c>
      <c r="E61" s="26" t="str">
        <f>A63</f>
        <v>England</v>
      </c>
      <c r="F61" s="26">
        <v>1</v>
      </c>
      <c r="G61" s="26" t="s">
        <v>9</v>
      </c>
      <c r="H61" s="27">
        <v>2</v>
      </c>
      <c r="I61" s="28" t="s">
        <v>13</v>
      </c>
      <c r="J61" s="29" t="str">
        <f>IF(X59=1,S59,IF(X60=1,S60,IF(X61=1,S61,IF(X62=1,S62," "))))</f>
        <v>Belgien</v>
      </c>
      <c r="K61" s="30">
        <f>IF(X60=1,W60,IF(X59=1,W59,IF(X61=1,W61,IF(X62=1,W62,""))))</f>
        <v>9</v>
      </c>
      <c r="L61" s="30"/>
      <c r="M61" s="31">
        <f>IF(X59=1,Z59,IF(X60=1,Z60,IF(X61=1,Z61,IF(X62=1,Z62,""))))</f>
        <v>9</v>
      </c>
      <c r="N61" s="30" t="s">
        <v>9</v>
      </c>
      <c r="O61" s="32">
        <f>IF(X59=1,AA59,IF(X60=1,AA60,IF(X61=1,AA61,IF(X62=1,AA62,""))))</f>
        <v>2</v>
      </c>
      <c r="S61" t="str">
        <f>C61</f>
        <v>Tunesien</v>
      </c>
      <c r="T61" s="10">
        <f>IF(F61="",0,IF(F61&lt;H61,0,IF(F61&gt;H61,3,IF(F61=H61,1))))</f>
        <v>0</v>
      </c>
      <c r="U61" s="10">
        <f>IF(F62="",0,IF(U59=0,3,IF(U59=1,1,IF(U59=3,0))))</f>
        <v>0</v>
      </c>
      <c r="V61" s="10">
        <f>IF(F65="",0,IF(V60=0,3,IF(V60=1,1,IF(V60=3,0))))</f>
        <v>3</v>
      </c>
      <c r="W61" s="10">
        <f>IF(T61=" ","",T61+U61+V61)</f>
        <v>3</v>
      </c>
      <c r="X61" s="10">
        <f>IF(Y61=0,"",RANK(Y61,Y59:Y62))</f>
        <v>3</v>
      </c>
      <c r="Y61" s="11">
        <f>IF(H61="",0,(100+Z61-AA61)/100+(1.3+Z61)/1000+W61)</f>
        <v>3.9763</v>
      </c>
      <c r="Z61" s="12">
        <f>F61+H62+H65</f>
        <v>5</v>
      </c>
      <c r="AA61" s="12">
        <f>H61+F62+F65</f>
        <v>8</v>
      </c>
    </row>
    <row r="62" spans="1:27" ht="12.75">
      <c r="A62" s="23" t="s">
        <v>83</v>
      </c>
      <c r="B62" s="33" t="s">
        <v>84</v>
      </c>
      <c r="C62" s="34" t="str">
        <f>A60</f>
        <v>Belgien</v>
      </c>
      <c r="D62" s="35" t="s">
        <v>9</v>
      </c>
      <c r="E62" s="35" t="str">
        <f>A62</f>
        <v>Tunesien</v>
      </c>
      <c r="F62" s="35">
        <v>5</v>
      </c>
      <c r="G62" s="35" t="s">
        <v>9</v>
      </c>
      <c r="H62" s="36">
        <v>2</v>
      </c>
      <c r="I62" s="28" t="s">
        <v>16</v>
      </c>
      <c r="J62" s="37" t="str">
        <f>IF(X59=2,S59,IF(X60=2,S60,IF(X61=2,S61,IF(X62=2,S62,""))))</f>
        <v>England</v>
      </c>
      <c r="K62" s="38">
        <f>IF(X59=2,W59,IF(X60=2,W60,IF(X61=2,W61,IF(X62=2,W62,""))))</f>
        <v>6</v>
      </c>
      <c r="L62" s="38"/>
      <c r="M62" s="39">
        <f>IF(X59=2,Z59,IF(X60=2,Z60,IF(X61=2,Z61,IF(X62=2,Z62,""))))</f>
        <v>8</v>
      </c>
      <c r="N62" s="38" t="s">
        <v>9</v>
      </c>
      <c r="O62" s="40">
        <f>IF(X59=2,AA59,IF(X60=2,AA60,IF(X61=2,AA61,IF(X62=2,AA62,""))))</f>
        <v>3</v>
      </c>
      <c r="S62" t="str">
        <f>E61</f>
        <v>England</v>
      </c>
      <c r="T62" s="10">
        <f>IF(F61="",0,IF(F61&lt;H61,3,IF(F61&gt;H61,0,IF(F61=H61,1))))</f>
        <v>3</v>
      </c>
      <c r="U62" s="10">
        <f>IF(F63="",0,IF(F63&lt;H63,0,IF(F63&gt;H63,3,IF(F63=H63,1))))</f>
        <v>3</v>
      </c>
      <c r="V62" s="10">
        <f>IF(F64="",0,IF(V59=0,3,IF(V59=1,1,IF(V59=3,0))))</f>
        <v>0</v>
      </c>
      <c r="W62" s="10">
        <f>IF(T62=" ","",T62+U62+V62)</f>
        <v>6</v>
      </c>
      <c r="X62" s="10">
        <f>IF(Y62=0,"",RANK(Y62,Y59:Y62))</f>
        <v>2</v>
      </c>
      <c r="Y62" s="11">
        <f>IF(H61="",0,(100+Z62-AA62)/100+(1.4+Z62)/1000+W62)</f>
        <v>7.0594</v>
      </c>
      <c r="Z62" s="12">
        <f>H61+F63+F64</f>
        <v>8</v>
      </c>
      <c r="AA62" s="12">
        <f>F61+H63+H64</f>
        <v>3</v>
      </c>
    </row>
    <row r="63" spans="1:25" ht="12.75">
      <c r="A63" s="23" t="s">
        <v>85</v>
      </c>
      <c r="B63" s="24" t="s">
        <v>86</v>
      </c>
      <c r="C63" s="25" t="str">
        <f>A63</f>
        <v>England</v>
      </c>
      <c r="D63" s="26" t="s">
        <v>9</v>
      </c>
      <c r="E63" s="26" t="str">
        <f>A61</f>
        <v>Panama</v>
      </c>
      <c r="F63" s="26">
        <v>6</v>
      </c>
      <c r="G63" s="26" t="s">
        <v>9</v>
      </c>
      <c r="H63" s="27">
        <v>1</v>
      </c>
      <c r="I63" s="41" t="s">
        <v>19</v>
      </c>
      <c r="J63" s="42" t="str">
        <f>IF(X59=3,S59,IF(X60=3,S60,IF(X61=3,S61,IF(X62=3,S62,""))))</f>
        <v>Tunesien</v>
      </c>
      <c r="K63" s="10">
        <f>IF(X59=3,W59,IF(X60=3,W60,IF(X61=3,W61,IF(X62=3,W62,""))))</f>
        <v>3</v>
      </c>
      <c r="L63" s="10"/>
      <c r="M63" s="43">
        <f>IF(X59=3,Z59,IF(X60=3,Z60,IF(X61=3,Z61,IF(X62=3,Z62,""))))</f>
        <v>5</v>
      </c>
      <c r="N63" s="10" t="s">
        <v>9</v>
      </c>
      <c r="O63" s="44">
        <f>IF(X59=3,AA59,IF(X60=3,AA60,IF(X61=3,AA61,IF(X62=3,AA62,""))))</f>
        <v>8</v>
      </c>
      <c r="T63" s="10"/>
      <c r="U63" s="10"/>
      <c r="V63" s="10"/>
      <c r="W63" s="10"/>
      <c r="X63" s="10"/>
      <c r="Y63" s="10"/>
    </row>
    <row r="64" spans="1:15" ht="12.75">
      <c r="A64" s="45"/>
      <c r="B64" s="33" t="s">
        <v>87</v>
      </c>
      <c r="C64" s="34" t="str">
        <f>A63</f>
        <v>England</v>
      </c>
      <c r="D64" s="35" t="s">
        <v>9</v>
      </c>
      <c r="E64" s="35" t="str">
        <f>A60</f>
        <v>Belgien</v>
      </c>
      <c r="F64" s="35">
        <v>0</v>
      </c>
      <c r="G64" s="35" t="s">
        <v>9</v>
      </c>
      <c r="H64" s="36">
        <v>1</v>
      </c>
      <c r="I64" s="41" t="s">
        <v>21</v>
      </c>
      <c r="J64" s="10" t="str">
        <f>IF(X59=4,S59,IF(X60=4,S60,IF(X61=4,S61,IF(X62=4,S62,""))))</f>
        <v>Panama</v>
      </c>
      <c r="K64" s="10">
        <f>IF(X59=4,W59,IF(X60=4,W60,IF(X61=4,W61,IF(X62=4,W62,""))))</f>
        <v>0</v>
      </c>
      <c r="L64" s="10"/>
      <c r="M64" s="43">
        <f>IF(X59=4,Z59,IF(X60=4,Z60,IF(X61=4,Z61,IF(X62=4,Z62,""))))</f>
        <v>2</v>
      </c>
      <c r="N64" s="10" t="s">
        <v>9</v>
      </c>
      <c r="O64" s="44">
        <f>IF(X59=4,AA59,IF(X60=4,AA60,IF(X61=4,AA61,IF(X62=4,AA62,""))))</f>
        <v>11</v>
      </c>
    </row>
    <row r="65" spans="1:13" ht="12.75">
      <c r="A65" s="46"/>
      <c r="B65" s="47" t="s">
        <v>88</v>
      </c>
      <c r="C65" s="48" t="str">
        <f>A61</f>
        <v>Panama</v>
      </c>
      <c r="D65" s="49" t="s">
        <v>9</v>
      </c>
      <c r="E65" s="49" t="str">
        <f>A62</f>
        <v>Tunesien</v>
      </c>
      <c r="F65" s="49">
        <v>1</v>
      </c>
      <c r="G65" s="49" t="s">
        <v>9</v>
      </c>
      <c r="H65" s="50">
        <v>2</v>
      </c>
      <c r="M65" s="1"/>
    </row>
    <row r="66" ht="12.75"/>
    <row r="67" spans="25:26" ht="12.75">
      <c r="Y67" t="s">
        <v>2</v>
      </c>
      <c r="Z67" t="s">
        <v>3</v>
      </c>
    </row>
    <row r="68" spans="1:27" ht="12.75">
      <c r="A68" s="8" t="s">
        <v>89</v>
      </c>
      <c r="C68" s="9" t="s">
        <v>5</v>
      </c>
      <c r="J68" s="9" t="s">
        <v>6</v>
      </c>
      <c r="S68" t="str">
        <f>C69</f>
        <v>Kolumbien</v>
      </c>
      <c r="T68" s="10">
        <f>IF(F69="",0,IF(F69&lt;H69,0,IF(F69&gt;H69,3,IF(F69=H69,1))))</f>
        <v>0</v>
      </c>
      <c r="U68" s="10">
        <f>IF(H71="",0,IF(H71&gt;F71,0,IF(H71&lt;F71,3,IF(F71=H71,1))))</f>
        <v>3</v>
      </c>
      <c r="V68" s="10">
        <f>IF(H73="",0,IF(F73&lt;H73,3,IF(F73=H73,1,IF(F73&gt;H73,0))))</f>
        <v>3</v>
      </c>
      <c r="W68" s="10">
        <f>IF(T68="","",IF(U68=" ","",IF(V68=" ",0,T68+U68+V68)))</f>
        <v>6</v>
      </c>
      <c r="X68" s="10">
        <f>IF(Y68=0,"",RANK(Y68,Y68:Y71))</f>
        <v>1</v>
      </c>
      <c r="Y68" s="11">
        <f>IF(H69="",0,(100+Z68-AA68)/100+(1+Z68)/1000+W68)</f>
        <v>7.036</v>
      </c>
      <c r="Z68" s="12">
        <f>F69+F71+H73</f>
        <v>5</v>
      </c>
      <c r="AA68" s="12">
        <f>H69+H71+F73</f>
        <v>2</v>
      </c>
    </row>
    <row r="69" spans="1:27" ht="12.75">
      <c r="A69" s="13" t="s">
        <v>90</v>
      </c>
      <c r="B69" s="14" t="s">
        <v>91</v>
      </c>
      <c r="C69" s="15" t="str">
        <f>A69</f>
        <v>Kolumbien</v>
      </c>
      <c r="D69" s="16" t="s">
        <v>9</v>
      </c>
      <c r="E69" s="16" t="str">
        <f>A70</f>
        <v>Japan</v>
      </c>
      <c r="F69" s="16">
        <v>1</v>
      </c>
      <c r="G69" s="16" t="s">
        <v>9</v>
      </c>
      <c r="H69" s="17">
        <v>2</v>
      </c>
      <c r="K69" s="18" t="s">
        <v>10</v>
      </c>
      <c r="L69" s="19"/>
      <c r="M69" s="20" t="s">
        <v>3</v>
      </c>
      <c r="N69" s="21"/>
      <c r="O69" s="22"/>
      <c r="S69" t="str">
        <f>E69</f>
        <v>Japan</v>
      </c>
      <c r="T69" s="10">
        <f>IF(H69="",0,IF(H69&lt;F69,0,IF(H69&gt;F69,3,IF(H69=F69,1))))</f>
        <v>3</v>
      </c>
      <c r="U69" s="10">
        <f>IF(F72="",0,IF(U71=0,3,IF(U71=1,1,IF(U71=3,0))))</f>
        <v>1</v>
      </c>
      <c r="V69" s="10">
        <f>IF(F74="",0,IF(F74&lt;H74,0,IF(F74&gt;H74,3,IF(F74=H74,1))))</f>
        <v>0</v>
      </c>
      <c r="W69" s="10">
        <f>IF(T69=" ","",T69+U69+V69)</f>
        <v>4</v>
      </c>
      <c r="X69" s="10">
        <f>IF(Y69=0," ",RANK(Y69,Y68:Y71))</f>
        <v>3</v>
      </c>
      <c r="Y69" s="11">
        <f>IF(H69="",0,(100+Z69-AA69)/100+(1.1+Z69)/1000+W69)</f>
        <v>5.0051000000000005</v>
      </c>
      <c r="Z69" s="12">
        <f>H69+H72+F74</f>
        <v>4</v>
      </c>
      <c r="AA69" s="12">
        <f>F69+F72+H74</f>
        <v>4</v>
      </c>
    </row>
    <row r="70" spans="1:27" ht="12.75">
      <c r="A70" s="23" t="s">
        <v>92</v>
      </c>
      <c r="B70" s="24" t="s">
        <v>93</v>
      </c>
      <c r="C70" s="25" t="str">
        <f>A71</f>
        <v>Polen</v>
      </c>
      <c r="D70" s="26" t="s">
        <v>9</v>
      </c>
      <c r="E70" s="26" t="str">
        <f>A72</f>
        <v>Senegal</v>
      </c>
      <c r="F70" s="26">
        <v>1</v>
      </c>
      <c r="G70" s="26" t="s">
        <v>9</v>
      </c>
      <c r="H70" s="27">
        <v>2</v>
      </c>
      <c r="I70" s="28" t="s">
        <v>13</v>
      </c>
      <c r="J70" s="29" t="str">
        <f>IF(X68=1,S68,IF(X69=1,S69,IF(X70=1,S70,IF(X71=1,S71," "))))</f>
        <v>Kolumbien</v>
      </c>
      <c r="K70" s="30">
        <f>IF(X69=1,W69,IF(X68=1,W68,IF(X70=1,W70,IF(X71=1,W71,""))))</f>
        <v>6</v>
      </c>
      <c r="L70" s="30"/>
      <c r="M70" s="31">
        <f>IF(X68=1,Z68,IF(X69=1,Z69,IF(X70=1,Z70,IF(X71=1,Z71,""))))</f>
        <v>5</v>
      </c>
      <c r="N70" s="30" t="s">
        <v>9</v>
      </c>
      <c r="O70" s="32">
        <f>IF(X68=1,AA68,IF(X69=1,AA69,IF(X70=1,AA70,IF(X71=1,AA71,""))))</f>
        <v>2</v>
      </c>
      <c r="S70" t="str">
        <f>C70</f>
        <v>Polen</v>
      </c>
      <c r="T70" s="10">
        <f>IF(F70="",0,IF(F70&lt;H70,0,IF(F70&gt;H70,3,IF(F70=H70,1))))</f>
        <v>0</v>
      </c>
      <c r="U70" s="10">
        <f>IF(F71="",0,IF(U68=0,3,IF(U68=1,1,IF(U68=3,0))))</f>
        <v>0</v>
      </c>
      <c r="V70" s="10">
        <f>IF(F74="",0,IF(V69=0,3,IF(V69=1,1,IF(V69=3,0))))</f>
        <v>3</v>
      </c>
      <c r="W70" s="10">
        <f>IF(T70=" ","",T70+U70+V70)</f>
        <v>3</v>
      </c>
      <c r="X70" s="10">
        <f>IF(Y70=0,"",RANK(Y70,Y68:Y71))</f>
        <v>4</v>
      </c>
      <c r="Y70" s="11">
        <f>IF(H70="",0,(100+Z70-AA70)/100+(1.3+Z70)/1000+W70)</f>
        <v>3.9733</v>
      </c>
      <c r="Z70" s="12">
        <f>F70+H71+H74</f>
        <v>2</v>
      </c>
      <c r="AA70" s="12">
        <f>H70+F71+F74</f>
        <v>5</v>
      </c>
    </row>
    <row r="71" spans="1:27" ht="12.75">
      <c r="A71" s="23" t="s">
        <v>94</v>
      </c>
      <c r="B71" s="33" t="s">
        <v>95</v>
      </c>
      <c r="C71" s="34" t="str">
        <f>A69</f>
        <v>Kolumbien</v>
      </c>
      <c r="D71" s="35" t="s">
        <v>9</v>
      </c>
      <c r="E71" s="35" t="str">
        <f>A71</f>
        <v>Polen</v>
      </c>
      <c r="F71" s="35">
        <v>3</v>
      </c>
      <c r="G71" s="35" t="s">
        <v>9</v>
      </c>
      <c r="H71" s="36">
        <v>0</v>
      </c>
      <c r="I71" s="28" t="s">
        <v>16</v>
      </c>
      <c r="J71" s="37" t="str">
        <f>IF(X68=2,S68,IF(X69=2,S69,IF(X70=2,S70,IF(X71=2,S71,""))))</f>
        <v>Senegal</v>
      </c>
      <c r="K71" s="38">
        <f>IF(X68=2,W68,IF(X69=2,W69,IF(X70=2,W70,IF(X71=2,W71,""))))</f>
        <v>4</v>
      </c>
      <c r="L71" s="38"/>
      <c r="M71" s="39">
        <f>IF(X68=2,Z68,IF(X69=2,Z69,IF(X70=2,Z70,IF(X71=2,Z71,""))))</f>
        <v>4</v>
      </c>
      <c r="N71" s="38" t="s">
        <v>9</v>
      </c>
      <c r="O71" s="40">
        <f>IF(X68=2,AA68,IF(X69=2,AA69,IF(X70=2,AA70,IF(X71=2,AA71,""))))</f>
        <v>4</v>
      </c>
      <c r="S71" t="str">
        <f>E70</f>
        <v>Senegal</v>
      </c>
      <c r="T71" s="10">
        <f>IF(F70="",0,IF(F70&lt;H70,3,IF(F70&gt;H70,0,IF(F70=H70,1))))</f>
        <v>3</v>
      </c>
      <c r="U71" s="10">
        <f>IF(F72="",0,IF(F72&lt;H72,0,IF(F72&gt;H72,3,IF(F72=H72,1))))</f>
        <v>1</v>
      </c>
      <c r="V71" s="10">
        <f>IF(F73="",0,IF(V68=0,3,IF(V68=1,1,IF(V68=3,0))))</f>
        <v>0</v>
      </c>
      <c r="W71" s="10">
        <f>IF(T71=" ","",T71+U71+V71)</f>
        <v>4</v>
      </c>
      <c r="X71" s="10">
        <f>IF(Y71=0,"",RANK(Y71,Y68:Y71))</f>
        <v>2</v>
      </c>
      <c r="Y71" s="11">
        <f>IF(H70="",0,(100+Z71-AA71)/100+(1.4+Z71)/1000+W71)</f>
        <v>5.0054</v>
      </c>
      <c r="Z71" s="12">
        <f>H70+F72+F73</f>
        <v>4</v>
      </c>
      <c r="AA71" s="12">
        <f>F70+H72+H73</f>
        <v>4</v>
      </c>
    </row>
    <row r="72" spans="1:25" ht="12.75">
      <c r="A72" s="23" t="s">
        <v>96</v>
      </c>
      <c r="B72" s="24" t="s">
        <v>97</v>
      </c>
      <c r="C72" s="25" t="str">
        <f>A72</f>
        <v>Senegal</v>
      </c>
      <c r="D72" s="26" t="s">
        <v>9</v>
      </c>
      <c r="E72" s="26" t="str">
        <f>A70</f>
        <v>Japan</v>
      </c>
      <c r="F72" s="26">
        <v>2</v>
      </c>
      <c r="G72" s="26" t="s">
        <v>9</v>
      </c>
      <c r="H72" s="27">
        <v>2</v>
      </c>
      <c r="I72" s="41" t="s">
        <v>19</v>
      </c>
      <c r="J72" s="42" t="str">
        <f>IF(X68=3,S68,IF(X69=3,S69,IF(X70=3,S70,IF(X71=3,S71,""))))</f>
        <v>Japan</v>
      </c>
      <c r="K72" s="10">
        <f>IF(X68=3,W68,IF(X69=3,W69,IF(X70=3,W70,IF(X71=3,W71,""))))</f>
        <v>4</v>
      </c>
      <c r="L72" s="10"/>
      <c r="M72" s="43">
        <f>IF(X68=3,Z68,IF(X69=3,Z69,IF(X70=3,Z70,IF(X71=3,Z71,""))))</f>
        <v>4</v>
      </c>
      <c r="N72" s="10" t="s">
        <v>9</v>
      </c>
      <c r="O72" s="44">
        <f>IF(X68=3,AA68,IF(X69=3,AA69,IF(X70=3,AA70,IF(X71=3,AA71,""))))</f>
        <v>4</v>
      </c>
      <c r="T72" s="10"/>
      <c r="U72" s="10"/>
      <c r="V72" s="10"/>
      <c r="W72" s="10"/>
      <c r="X72" s="10"/>
      <c r="Y72" s="10"/>
    </row>
    <row r="73" spans="1:15" ht="12.75">
      <c r="A73" s="45"/>
      <c r="B73" s="33" t="s">
        <v>98</v>
      </c>
      <c r="C73" s="34" t="str">
        <f>A72</f>
        <v>Senegal</v>
      </c>
      <c r="D73" s="35" t="s">
        <v>9</v>
      </c>
      <c r="E73" s="35" t="str">
        <f>A69</f>
        <v>Kolumbien</v>
      </c>
      <c r="F73" s="35">
        <v>0</v>
      </c>
      <c r="G73" s="35" t="s">
        <v>9</v>
      </c>
      <c r="H73" s="36">
        <v>1</v>
      </c>
      <c r="I73" s="41" t="s">
        <v>21</v>
      </c>
      <c r="J73" s="10" t="str">
        <f>IF(X68=4,S68,IF(X69=4,S69,IF(X70=4,S70,IF(X71=4,S71,""))))</f>
        <v>Polen</v>
      </c>
      <c r="K73" s="10">
        <f>IF(X68=4,W68,IF(X69=4,W69,IF(X70=4,W70,IF(X71=4,W71,""))))</f>
        <v>3</v>
      </c>
      <c r="L73" s="10"/>
      <c r="M73" s="43">
        <f>IF(X68=4,Z68,IF(X69=4,Z69,IF(X70=4,Z70,IF(X71=4,Z71,""))))</f>
        <v>2</v>
      </c>
      <c r="N73" s="10" t="s">
        <v>9</v>
      </c>
      <c r="O73" s="44">
        <f>IF(X68=4,AA68,IF(X69=4,AA69,IF(X70=4,AA70,IF(X71=4,AA71,""))))</f>
        <v>5</v>
      </c>
    </row>
    <row r="74" spans="1:13" ht="12.75">
      <c r="A74" s="46"/>
      <c r="B74" s="47" t="s">
        <v>99</v>
      </c>
      <c r="C74" s="48" t="str">
        <f>A70</f>
        <v>Japan</v>
      </c>
      <c r="D74" s="49" t="s">
        <v>9</v>
      </c>
      <c r="E74" s="49" t="str">
        <f>A71</f>
        <v>Polen</v>
      </c>
      <c r="F74" s="49">
        <v>0</v>
      </c>
      <c r="G74" s="49" t="s">
        <v>9</v>
      </c>
      <c r="H74" s="50">
        <v>1</v>
      </c>
      <c r="M74" s="1"/>
    </row>
    <row r="75" ht="12.75">
      <c r="J75" t="s">
        <v>100</v>
      </c>
    </row>
    <row r="76" ht="12.75"/>
    <row r="77" ht="12.75"/>
    <row r="78" ht="12.75"/>
    <row r="79" spans="1:10" ht="12.75">
      <c r="A79" s="52" t="s">
        <v>101</v>
      </c>
      <c r="B79" s="53"/>
      <c r="C79" s="54"/>
      <c r="D79" s="54"/>
      <c r="E79" s="54"/>
      <c r="F79" s="54"/>
      <c r="G79" s="54"/>
      <c r="H79" s="55"/>
      <c r="I79" s="54"/>
      <c r="J79" s="54"/>
    </row>
    <row r="80" spans="1:10" ht="12.75">
      <c r="A80" s="56" t="s">
        <v>102</v>
      </c>
      <c r="B80" s="35"/>
      <c r="C80" s="57" t="str">
        <f>J7</f>
        <v>Uruguay</v>
      </c>
      <c r="D80" s="16" t="s">
        <v>9</v>
      </c>
      <c r="E80" s="58" t="str">
        <f>J17</f>
        <v>Portugal</v>
      </c>
      <c r="F80" s="16"/>
      <c r="G80" s="16" t="s">
        <v>9</v>
      </c>
      <c r="H80" s="17"/>
      <c r="I80" s="54"/>
      <c r="J80" t="s">
        <v>103</v>
      </c>
    </row>
    <row r="81" spans="1:10" ht="12.75">
      <c r="A81" s="59" t="s">
        <v>104</v>
      </c>
      <c r="B81" s="26"/>
      <c r="C81" s="60" t="str">
        <f>J25</f>
        <v>Frankreich</v>
      </c>
      <c r="D81" s="26" t="s">
        <v>9</v>
      </c>
      <c r="E81" s="26" t="str">
        <f>J35</f>
        <v>Argentinien</v>
      </c>
      <c r="F81" s="26"/>
      <c r="G81" s="26" t="s">
        <v>9</v>
      </c>
      <c r="H81" s="27"/>
      <c r="I81" s="54"/>
      <c r="J81" t="s">
        <v>105</v>
      </c>
    </row>
    <row r="82" spans="1:10" ht="12.75">
      <c r="A82" s="56" t="s">
        <v>106</v>
      </c>
      <c r="B82" s="35"/>
      <c r="C82" s="61" t="str">
        <f>J16</f>
        <v>Spanien</v>
      </c>
      <c r="D82" s="35" t="s">
        <v>9</v>
      </c>
      <c r="E82" s="35" t="str">
        <f>J8</f>
        <v>Russland</v>
      </c>
      <c r="F82" s="35"/>
      <c r="G82" s="35" t="s">
        <v>9</v>
      </c>
      <c r="H82" s="36"/>
      <c r="I82" s="54"/>
      <c r="J82" t="s">
        <v>107</v>
      </c>
    </row>
    <row r="83" spans="1:10" ht="12.75">
      <c r="A83" s="59" t="s">
        <v>108</v>
      </c>
      <c r="B83" s="26"/>
      <c r="C83" s="60" t="str">
        <f>J34</f>
        <v>Kroatien</v>
      </c>
      <c r="D83" s="26" t="s">
        <v>9</v>
      </c>
      <c r="E83" s="26" t="str">
        <f>J26</f>
        <v>Dänemark</v>
      </c>
      <c r="F83" s="26"/>
      <c r="G83" s="26" t="s">
        <v>9</v>
      </c>
      <c r="H83" s="27"/>
      <c r="I83" s="54"/>
      <c r="J83" t="s">
        <v>109</v>
      </c>
    </row>
    <row r="84" spans="1:10" ht="12.75">
      <c r="A84" s="56" t="s">
        <v>110</v>
      </c>
      <c r="B84" s="35"/>
      <c r="C84" s="61" t="str">
        <f>J43</f>
        <v>Brasilien</v>
      </c>
      <c r="D84" s="35" t="s">
        <v>9</v>
      </c>
      <c r="E84" s="62" t="str">
        <f>J53</f>
        <v>Mexiko</v>
      </c>
      <c r="F84" s="35"/>
      <c r="G84" s="35" t="s">
        <v>9</v>
      </c>
      <c r="H84" s="36"/>
      <c r="I84" s="54"/>
      <c r="J84" t="s">
        <v>111</v>
      </c>
    </row>
    <row r="85" spans="1:10" ht="12.75">
      <c r="A85" s="59" t="s">
        <v>112</v>
      </c>
      <c r="B85" s="26"/>
      <c r="C85" s="60" t="str">
        <f>J61</f>
        <v>Belgien</v>
      </c>
      <c r="D85" s="26" t="s">
        <v>9</v>
      </c>
      <c r="E85" s="26" t="s">
        <v>92</v>
      </c>
      <c r="F85" s="26"/>
      <c r="G85" s="26" t="s">
        <v>9</v>
      </c>
      <c r="H85" s="27"/>
      <c r="I85" s="54"/>
      <c r="J85" t="s">
        <v>113</v>
      </c>
    </row>
    <row r="86" spans="1:10" ht="12.75">
      <c r="A86" s="56" t="s">
        <v>114</v>
      </c>
      <c r="B86" s="35"/>
      <c r="C86" s="61" t="str">
        <f>J52</f>
        <v>Schweden</v>
      </c>
      <c r="D86" s="35" t="s">
        <v>9</v>
      </c>
      <c r="E86" s="35" t="str">
        <f>J44</f>
        <v>Schweiz</v>
      </c>
      <c r="F86" s="35"/>
      <c r="G86" s="35" t="s">
        <v>9</v>
      </c>
      <c r="H86" s="36"/>
      <c r="I86" s="54"/>
      <c r="J86" t="s">
        <v>115</v>
      </c>
    </row>
    <row r="87" spans="1:10" ht="12.75">
      <c r="A87" s="63" t="s">
        <v>116</v>
      </c>
      <c r="B87" s="49"/>
      <c r="C87" s="64" t="str">
        <f>J70</f>
        <v>Kolumbien</v>
      </c>
      <c r="D87" s="49" t="s">
        <v>9</v>
      </c>
      <c r="E87" s="49" t="str">
        <f>J62</f>
        <v>England</v>
      </c>
      <c r="F87" s="49"/>
      <c r="G87" s="49" t="s">
        <v>9</v>
      </c>
      <c r="H87" s="50"/>
      <c r="I87" s="54"/>
      <c r="J87" t="s">
        <v>117</v>
      </c>
    </row>
    <row r="88" ht="12.75"/>
    <row r="89" spans="1:10" ht="12.75">
      <c r="A89" s="54"/>
      <c r="B89" s="54"/>
      <c r="C89" s="54"/>
      <c r="D89" s="54"/>
      <c r="E89" s="54"/>
      <c r="F89" s="54"/>
      <c r="G89" s="54"/>
      <c r="H89" s="55"/>
      <c r="I89" s="54"/>
      <c r="J89" s="54"/>
    </row>
    <row r="90" spans="1:8" ht="12.75">
      <c r="A90" s="65" t="s">
        <v>118</v>
      </c>
      <c r="B90" s="66"/>
      <c r="H90" s="67"/>
    </row>
    <row r="91" spans="1:10" ht="12.75">
      <c r="A91" s="56" t="s">
        <v>119</v>
      </c>
      <c r="B91" s="35"/>
      <c r="C91" s="68">
        <f>IF(F84&gt;H84,C84,IF(F84&lt;H84,E84,IF(F84=H84,"")))</f>
      </c>
      <c r="D91" s="16" t="s">
        <v>9</v>
      </c>
      <c r="E91" s="69">
        <f>IF(F85&gt;H85,C85,IF(F85&lt;H85,E85,IF(F85=H85,"")))</f>
      </c>
      <c r="F91" s="16"/>
      <c r="G91" s="16" t="s">
        <v>9</v>
      </c>
      <c r="H91" s="17"/>
      <c r="I91" s="70"/>
      <c r="J91" t="s">
        <v>120</v>
      </c>
    </row>
    <row r="92" spans="1:10" ht="12.75">
      <c r="A92" s="59" t="s">
        <v>121</v>
      </c>
      <c r="B92" s="26"/>
      <c r="C92" s="71">
        <f>IF(F80&gt;H80,C80,IF(F80&lt;H80,E80,IF(F80=H80,"")))</f>
      </c>
      <c r="D92" s="26" t="s">
        <v>9</v>
      </c>
      <c r="E92" s="72">
        <f>IF(F81&gt;H81,C81,IF(F81&lt;H81,E81,IF(F81=H81,"")))</f>
      </c>
      <c r="F92" s="26"/>
      <c r="G92" s="26" t="s">
        <v>9</v>
      </c>
      <c r="H92" s="27"/>
      <c r="J92" t="s">
        <v>122</v>
      </c>
    </row>
    <row r="93" spans="1:10" ht="12.75">
      <c r="A93" s="56" t="s">
        <v>123</v>
      </c>
      <c r="B93" s="35"/>
      <c r="C93" s="73">
        <f>IF(F86&gt;H86,C86,IF(F86&lt;H86,E86,IF(F86=H86,"")))</f>
      </c>
      <c r="D93" s="35" t="s">
        <v>9</v>
      </c>
      <c r="E93" s="74">
        <f>IF(F87&gt;H87,C87,IF(F87&lt;H87,E87,IF(F87=H87,"")))</f>
      </c>
      <c r="F93" s="35"/>
      <c r="G93" s="35" t="s">
        <v>9</v>
      </c>
      <c r="H93" s="36"/>
      <c r="I93" s="70"/>
      <c r="J93" t="s">
        <v>124</v>
      </c>
    </row>
    <row r="94" spans="1:10" ht="12.75">
      <c r="A94" s="63" t="s">
        <v>125</v>
      </c>
      <c r="B94" s="49"/>
      <c r="C94" s="75">
        <f>IF(F82&gt;H82,C82,IF(F82&lt;H82,E82,IF(F82=H82,"")))</f>
      </c>
      <c r="D94" s="49" t="s">
        <v>9</v>
      </c>
      <c r="E94" s="76">
        <f>IF(F83&gt;H83,C83,IF(F83&lt;H83,E83,IF(F83=H83,"")))</f>
      </c>
      <c r="F94" s="49"/>
      <c r="G94" s="49" t="s">
        <v>9</v>
      </c>
      <c r="H94" s="50"/>
      <c r="J94" t="s">
        <v>126</v>
      </c>
    </row>
    <row r="95" ht="12.75"/>
    <row r="96" ht="12.75">
      <c r="H96" s="67"/>
    </row>
    <row r="97" spans="1:8" ht="12.75">
      <c r="A97" s="52" t="s">
        <v>127</v>
      </c>
      <c r="B97" s="77"/>
      <c r="H97" s="67"/>
    </row>
    <row r="98" spans="1:10" ht="12.75">
      <c r="A98" s="78" t="s">
        <v>128</v>
      </c>
      <c r="B98" s="35"/>
      <c r="C98" s="79">
        <f>IF(F91&gt;H91,C91,IF(F91&lt;H91,E91,IF(F91=H91,"")))</f>
      </c>
      <c r="D98" s="80" t="s">
        <v>9</v>
      </c>
      <c r="E98" s="81">
        <f>IF(F92&gt;H92,C92,IF(F92&lt;H92,E92,IF(F92=H92,"")))</f>
      </c>
      <c r="F98" s="80"/>
      <c r="G98" s="80" t="s">
        <v>9</v>
      </c>
      <c r="H98" s="82"/>
      <c r="I98" s="70"/>
      <c r="J98" t="s">
        <v>129</v>
      </c>
    </row>
    <row r="99" spans="1:10" ht="12.75">
      <c r="A99" s="83" t="s">
        <v>130</v>
      </c>
      <c r="B99" s="49"/>
      <c r="C99" s="84">
        <f>IF(F93&gt;H93,C93,IF(F93&lt;H93,E93,IF(F93=H93,"")))</f>
      </c>
      <c r="D99" s="85" t="s">
        <v>9</v>
      </c>
      <c r="E99" s="85">
        <f>IF(F94&gt;H94,C94,IF(F94&lt;H94,E94,IF(F94=H94,"")))</f>
      </c>
      <c r="F99" s="85"/>
      <c r="G99" s="85" t="s">
        <v>9</v>
      </c>
      <c r="H99" s="86"/>
      <c r="J99" t="s">
        <v>131</v>
      </c>
    </row>
    <row r="100" ht="12.75"/>
    <row r="101" ht="12.75"/>
    <row r="102" ht="12.75"/>
    <row r="103" spans="1:2" ht="12.75">
      <c r="A103" s="87" t="s">
        <v>132</v>
      </c>
      <c r="B103" s="88"/>
    </row>
    <row r="104" spans="1:10" ht="12.75">
      <c r="A104" s="89" t="s">
        <v>133</v>
      </c>
      <c r="B104" s="19"/>
      <c r="C104" s="90">
        <f>IF(F98&gt;H98,E98,IF(F98&lt;H98,C98,IF(F98=H98,"")))</f>
      </c>
      <c r="D104" s="91" t="s">
        <v>9</v>
      </c>
      <c r="E104" s="92">
        <f>IF(F99&gt;H99,E99,IF(F99&lt;H99,C99,IF(F99=H99,"")))</f>
      </c>
      <c r="F104" s="92"/>
      <c r="G104" s="91" t="s">
        <v>9</v>
      </c>
      <c r="H104" s="93"/>
      <c r="J104" t="s">
        <v>134</v>
      </c>
    </row>
    <row r="105" ht="12.75">
      <c r="H105" s="67"/>
    </row>
    <row r="106" ht="12.75">
      <c r="H106" s="67"/>
    </row>
    <row r="107" spans="1:8" ht="12.75">
      <c r="A107" s="94" t="s">
        <v>135</v>
      </c>
      <c r="B107" s="95"/>
      <c r="H107" s="67"/>
    </row>
    <row r="108" spans="1:8" ht="12.75">
      <c r="A108" s="96"/>
      <c r="B108" s="97"/>
      <c r="C108" s="97"/>
      <c r="D108" s="97"/>
      <c r="E108" s="97"/>
      <c r="F108" s="97"/>
      <c r="G108" s="97"/>
      <c r="H108" s="98"/>
    </row>
    <row r="109" spans="1:10" ht="12.75">
      <c r="A109" s="99" t="s">
        <v>136</v>
      </c>
      <c r="B109" s="100"/>
      <c r="C109" s="101">
        <f>IF(F98&gt;H98,C98,IF(F98&lt;H98,E98,IF(F98=H98,"")))</f>
      </c>
      <c r="D109" s="100" t="s">
        <v>9</v>
      </c>
      <c r="E109" s="102">
        <f>IF(F99&lt;H99,E99,IF(F99&gt;H99,C99,IF(F99=H99,"")))</f>
      </c>
      <c r="F109" s="102"/>
      <c r="G109" s="100" t="s">
        <v>9</v>
      </c>
      <c r="H109" s="103"/>
      <c r="I109" s="70"/>
      <c r="J109" t="s">
        <v>137</v>
      </c>
    </row>
    <row r="110" spans="1:8" ht="12.75">
      <c r="A110" s="46" t="s">
        <v>138</v>
      </c>
      <c r="B110" s="104"/>
      <c r="C110" s="104"/>
      <c r="D110" s="104"/>
      <c r="E110" s="104"/>
      <c r="F110" s="104"/>
      <c r="G110" s="104"/>
      <c r="H110" s="105"/>
    </row>
    <row r="111" ht="12.75"/>
    <row r="112" spans="1:10" ht="12.75">
      <c r="A112" s="106" t="s">
        <v>139</v>
      </c>
      <c r="D112" s="107"/>
      <c r="E112" s="108">
        <f>IF(F109&gt;H109,C109,IF(F109&lt;H109,E109,IF(F109=H109,"")))</f>
      </c>
      <c r="F112" s="109"/>
      <c r="G112" s="109"/>
      <c r="H112" s="109"/>
      <c r="I112" s="109"/>
      <c r="J112" s="110"/>
    </row>
    <row r="113" ht="12.75"/>
    <row r="114" ht="12.75"/>
    <row r="115" ht="13.5" customHeight="1"/>
    <row r="116" ht="13.5" customHeight="1"/>
    <row r="117" ht="13.5" customHeight="1"/>
    <row r="118" ht="13.5" customHeight="1"/>
    <row r="119" ht="13.5" customHeight="1">
      <c r="A119" s="111" t="str">
        <f>C80</f>
        <v>Uruguay</v>
      </c>
    </row>
    <row r="120" spans="1:8" ht="13.5" customHeight="1">
      <c r="A120" s="112">
        <f>IF(F80="","",F80)</f>
      </c>
      <c r="B120" s="113">
        <f>C92</f>
      </c>
      <c r="C120" s="114"/>
      <c r="D120" s="114"/>
      <c r="E120" s="114"/>
      <c r="F120" s="114"/>
      <c r="G120" s="114"/>
      <c r="H120" s="114"/>
    </row>
    <row r="121" spans="1:8" ht="13.5" customHeight="1">
      <c r="A121" s="115" t="str">
        <f>E80</f>
        <v>Portugal</v>
      </c>
      <c r="B121" s="26">
        <f>IF(F92="","",F92)</f>
      </c>
      <c r="C121" s="116"/>
      <c r="D121" s="114"/>
      <c r="E121" s="114"/>
      <c r="F121" s="114"/>
      <c r="G121" s="114"/>
      <c r="H121" s="114"/>
    </row>
    <row r="122" spans="1:8" ht="13.5" customHeight="1">
      <c r="A122" s="114">
        <f>IF(H80="","",H80)</f>
      </c>
      <c r="B122" s="26"/>
      <c r="C122" s="117">
        <f>E98</f>
      </c>
      <c r="D122" s="118"/>
      <c r="E122" s="114"/>
      <c r="F122" s="114"/>
      <c r="G122" s="114"/>
      <c r="H122" s="114"/>
    </row>
    <row r="123" spans="1:8" ht="13.5" customHeight="1">
      <c r="A123" s="119" t="str">
        <f>C81</f>
        <v>Frankreich</v>
      </c>
      <c r="B123" s="120"/>
      <c r="C123" s="121">
        <f>IF(H98="","",H98)</f>
      </c>
      <c r="D123" s="122"/>
      <c r="E123" s="116"/>
      <c r="F123" s="114"/>
      <c r="G123" s="114"/>
      <c r="H123" s="114"/>
    </row>
    <row r="124" spans="1:12" ht="13.5" customHeight="1">
      <c r="A124" s="112">
        <f>IF(F81="","",F81)</f>
      </c>
      <c r="B124" s="49">
        <f>E92</f>
      </c>
      <c r="C124" s="116"/>
      <c r="D124" s="114"/>
      <c r="E124" s="116"/>
      <c r="F124" s="114"/>
      <c r="G124" s="114"/>
      <c r="H124" s="114"/>
      <c r="J124" s="123" t="s">
        <v>140</v>
      </c>
      <c r="L124" s="124">
        <f>E112</f>
      </c>
    </row>
    <row r="125" spans="1:8" ht="13.5" customHeight="1">
      <c r="A125" s="125" t="str">
        <f>E81</f>
        <v>Argentinien</v>
      </c>
      <c r="B125" s="126">
        <f>IF(H92="","",H92)</f>
      </c>
      <c r="C125" s="114"/>
      <c r="D125" s="114"/>
      <c r="E125" s="116"/>
      <c r="F125" s="114"/>
      <c r="G125" s="114"/>
      <c r="H125" s="114"/>
    </row>
    <row r="126" spans="1:12" ht="13.5" customHeight="1">
      <c r="A126" s="114">
        <f>IF(H81="","",H81)</f>
      </c>
      <c r="B126" s="126"/>
      <c r="C126" s="114"/>
      <c r="D126" s="114"/>
      <c r="E126" s="127">
        <f>C109</f>
      </c>
      <c r="F126" s="114"/>
      <c r="G126" s="114"/>
      <c r="H126" s="114"/>
      <c r="J126" s="128" t="s">
        <v>141</v>
      </c>
      <c r="L126" s="124">
        <f>IF(F109&gt;H109,E109,IF(F109&lt;H109,C109,IF(F109=H109,"")))</f>
      </c>
    </row>
    <row r="127" spans="1:9" ht="13.5" customHeight="1">
      <c r="A127" s="119" t="str">
        <f>C84</f>
        <v>Brasilien</v>
      </c>
      <c r="B127" s="129"/>
      <c r="C127" s="114"/>
      <c r="D127" s="114"/>
      <c r="E127" s="130">
        <f>IF(F109="","",F109)</f>
      </c>
      <c r="F127" s="116"/>
      <c r="G127" s="131"/>
      <c r="H127" s="131"/>
      <c r="I127" s="132"/>
    </row>
    <row r="128" spans="1:12" ht="13.5" customHeight="1">
      <c r="A128" s="112">
        <f>IF(F84="","",F84)</f>
      </c>
      <c r="B128" s="133">
        <f>C91</f>
      </c>
      <c r="C128" s="114"/>
      <c r="D128" s="114"/>
      <c r="E128" s="116"/>
      <c r="F128" s="116"/>
      <c r="G128" s="131"/>
      <c r="H128" s="131"/>
      <c r="I128" s="132"/>
      <c r="J128" s="41" t="s">
        <v>142</v>
      </c>
      <c r="L128">
        <f>IF(F104&lt;H104,E104,IF(F104&gt;H104,C104,IF(F104=H104,"")))</f>
      </c>
    </row>
    <row r="129" spans="1:12" ht="13.5" customHeight="1">
      <c r="A129" s="115" t="str">
        <f>E84</f>
        <v>Mexiko</v>
      </c>
      <c r="B129" s="26">
        <f>IF(F91="","",F91)</f>
      </c>
      <c r="C129" s="116"/>
      <c r="D129" s="114"/>
      <c r="E129" s="116"/>
      <c r="F129" s="116"/>
      <c r="G129" s="131"/>
      <c r="H129" s="131"/>
      <c r="I129" s="132"/>
      <c r="J129" s="41" t="s">
        <v>143</v>
      </c>
      <c r="L129">
        <f>IF(F104&gt;H104,E104,IF(F104&lt;H104,C104,IF(F104=H104,"")))</f>
      </c>
    </row>
    <row r="130" spans="1:9" ht="21.75" customHeight="1">
      <c r="A130" s="114">
        <f>IF(H84="","",H84)</f>
      </c>
      <c r="B130" s="26"/>
      <c r="C130" s="134">
        <f>C98</f>
      </c>
      <c r="D130" s="135"/>
      <c r="E130" s="116"/>
      <c r="F130" s="116"/>
      <c r="G130" s="131"/>
      <c r="H130" s="131"/>
      <c r="I130" s="132"/>
    </row>
    <row r="131" spans="1:12" ht="13.5" customHeight="1">
      <c r="A131" s="119" t="str">
        <f>C85</f>
        <v>Belgien</v>
      </c>
      <c r="B131" s="120"/>
      <c r="C131" s="121">
        <f>IF(F98="","",F98)</f>
      </c>
      <c r="D131" s="122"/>
      <c r="E131" s="114"/>
      <c r="F131" s="116"/>
      <c r="G131" s="131"/>
      <c r="H131" s="131"/>
      <c r="I131" s="132"/>
      <c r="J131" s="41" t="s">
        <v>144</v>
      </c>
      <c r="L131">
        <f>IF(F94&gt;H94,E94,IF(F94&lt;H94,C94,IF(F94=H94,"")))</f>
      </c>
    </row>
    <row r="132" spans="1:12" ht="13.5" customHeight="1">
      <c r="A132" s="112">
        <f>IF(F85="","",F85)</f>
      </c>
      <c r="B132" s="49">
        <f>E91</f>
      </c>
      <c r="C132" s="116"/>
      <c r="D132" s="114"/>
      <c r="E132" s="114"/>
      <c r="F132" s="116"/>
      <c r="G132" s="131"/>
      <c r="H132" s="131"/>
      <c r="I132" s="132"/>
      <c r="L132">
        <f>IF(F93&gt;H93,E93,IF(F93&lt;H93,C93,IF(F93=H93,"")))</f>
      </c>
    </row>
    <row r="133" spans="1:12" ht="12.75" customHeight="1">
      <c r="A133" s="125" t="str">
        <f>E85</f>
        <v>Japan</v>
      </c>
      <c r="B133" s="126">
        <f>IF(H91="","",H91)</f>
      </c>
      <c r="C133" s="114"/>
      <c r="D133" s="114"/>
      <c r="E133" s="114"/>
      <c r="F133" s="116"/>
      <c r="G133" s="131"/>
      <c r="H133" s="131"/>
      <c r="I133" s="132"/>
      <c r="L133">
        <f>IF(F92&gt;H92,E92,IF(F92&lt;H92,C92,IF(F92=H92,"")))</f>
      </c>
    </row>
    <row r="134" spans="1:12" ht="21.75" customHeight="1">
      <c r="A134" s="114">
        <f>IF(H85="","",H85)</f>
      </c>
      <c r="B134" s="126"/>
      <c r="C134" s="114"/>
      <c r="D134" s="114"/>
      <c r="E134" s="114"/>
      <c r="F134" s="136">
        <f>E112</f>
      </c>
      <c r="G134" s="137"/>
      <c r="H134" s="137"/>
      <c r="I134" s="138"/>
      <c r="L134">
        <f>IF(F91&gt;H91,E91,IF(F91&lt;H91,C91,IF(F91=H91,"")))</f>
      </c>
    </row>
    <row r="135" spans="1:9" ht="13.5" customHeight="1">
      <c r="A135" s="119" t="str">
        <f>C82</f>
        <v>Spanien</v>
      </c>
      <c r="B135" s="129"/>
      <c r="C135" s="114"/>
      <c r="D135" s="114"/>
      <c r="E135" s="114"/>
      <c r="F135" s="116"/>
      <c r="G135" s="131"/>
      <c r="H135" s="131"/>
      <c r="I135" s="132"/>
    </row>
    <row r="136" spans="1:12" ht="13.5" customHeight="1">
      <c r="A136" s="112">
        <f>IF(F82="","",F82)</f>
      </c>
      <c r="B136" s="133">
        <f>C94</f>
      </c>
      <c r="C136" s="114"/>
      <c r="D136" s="114"/>
      <c r="E136" s="114"/>
      <c r="F136" s="116"/>
      <c r="G136" s="131"/>
      <c r="H136" s="131"/>
      <c r="I136" s="132"/>
      <c r="J136" s="41" t="s">
        <v>145</v>
      </c>
      <c r="L136" s="114">
        <f>IF(F80&gt;H80,E80,IF(F80&lt;H80,C80,IF(F80=H80,"")))</f>
      </c>
    </row>
    <row r="137" spans="1:12" ht="13.5" customHeight="1">
      <c r="A137" s="115" t="str">
        <f>E82</f>
        <v>Russland</v>
      </c>
      <c r="B137" s="26">
        <f>IF(F94="","",F94)</f>
      </c>
      <c r="C137" s="116"/>
      <c r="D137" s="114"/>
      <c r="E137" s="114"/>
      <c r="F137" s="116"/>
      <c r="G137" s="131"/>
      <c r="H137" s="131"/>
      <c r="I137" s="132"/>
      <c r="L137" s="114">
        <f>IF(F82&gt;H82,E82,IF(F82&lt;H82,C82,IF(F82=H82,"")))</f>
      </c>
    </row>
    <row r="138" spans="1:12" ht="13.5" customHeight="1">
      <c r="A138" s="114">
        <f>IF(H82="","",H82)</f>
      </c>
      <c r="B138" s="26"/>
      <c r="C138" s="134">
        <f>E99</f>
      </c>
      <c r="D138" s="118"/>
      <c r="E138" s="114"/>
      <c r="F138" s="116"/>
      <c r="G138" s="131"/>
      <c r="H138" s="131"/>
      <c r="I138" s="132"/>
      <c r="L138" s="114">
        <f>IF(F81&gt;H81,E81,IF(F81&lt;H81,C81,IF(F81=H81,"")))</f>
      </c>
    </row>
    <row r="139" spans="1:12" ht="13.5" customHeight="1">
      <c r="A139" s="119" t="str">
        <f>C83</f>
        <v>Kroatien</v>
      </c>
      <c r="B139" s="120"/>
      <c r="C139" s="121">
        <f>IF(H99="","",H99)</f>
      </c>
      <c r="D139" s="122"/>
      <c r="E139" s="116"/>
      <c r="F139" s="116"/>
      <c r="G139" s="131"/>
      <c r="H139" s="131"/>
      <c r="I139" s="132"/>
      <c r="L139" s="114">
        <f>IF(F83&gt;H83,E83,IF(F83&lt;H83,C83,IF(F83=H83,"")))</f>
      </c>
    </row>
    <row r="140" spans="1:12" ht="13.5" customHeight="1">
      <c r="A140" s="112">
        <f>IF(F83="","",F83)</f>
      </c>
      <c r="B140" s="49">
        <f>E94</f>
      </c>
      <c r="C140" s="116"/>
      <c r="D140" s="114"/>
      <c r="E140" s="116"/>
      <c r="F140" s="116"/>
      <c r="G140" s="131"/>
      <c r="H140" s="131"/>
      <c r="I140" s="132"/>
      <c r="L140" s="114">
        <f>IF(F84&gt;H84,E84,IF(F84&lt;H84,C84,IF(F84=H84,"")))</f>
      </c>
    </row>
    <row r="141" spans="1:12" ht="13.5" customHeight="1">
      <c r="A141" s="125" t="str">
        <f>E83</f>
        <v>Dänemark</v>
      </c>
      <c r="B141" s="126">
        <f>IF(H94="","",H94)</f>
      </c>
      <c r="C141" s="114"/>
      <c r="D141" s="114"/>
      <c r="E141" s="116"/>
      <c r="F141" s="116"/>
      <c r="G141" s="131"/>
      <c r="H141" s="131"/>
      <c r="I141" s="132"/>
      <c r="L141" s="114">
        <f>IF(F86&gt;H86,E86,IF(H86&lt;H86,C86,IF(H86=H86,"")))</f>
      </c>
    </row>
    <row r="142" spans="1:12" ht="13.5" customHeight="1">
      <c r="A142" s="114">
        <f>IF(H83="","",H83)</f>
      </c>
      <c r="B142" s="126"/>
      <c r="C142" s="114"/>
      <c r="D142" s="114"/>
      <c r="E142" s="127">
        <f>E109</f>
      </c>
      <c r="F142" s="116"/>
      <c r="G142" s="131"/>
      <c r="H142" s="131"/>
      <c r="I142" s="132"/>
      <c r="L142" s="114">
        <f>IF(F85&gt;H85,E85,IF(F85&lt;H85,C85,IF(F85=H85,"")))</f>
      </c>
    </row>
    <row r="143" spans="1:12" ht="13.5" customHeight="1">
      <c r="A143" s="119" t="str">
        <f>C86</f>
        <v>Schweden</v>
      </c>
      <c r="B143" s="129"/>
      <c r="C143" s="114"/>
      <c r="D143" s="114"/>
      <c r="E143" s="130">
        <f>IF(H109="","",H109)</f>
      </c>
      <c r="F143" s="114"/>
      <c r="G143" s="114"/>
      <c r="H143" s="114"/>
      <c r="L143" s="114">
        <f>IF(F87&gt;H87,E87,IF(F87&lt;H87,C87,IF(F87=H87,"")))</f>
      </c>
    </row>
    <row r="144" spans="1:12" ht="13.5" customHeight="1">
      <c r="A144" s="112">
        <f>IF(F86="","",F86)</f>
      </c>
      <c r="B144" s="133">
        <f>C93</f>
      </c>
      <c r="C144" s="114"/>
      <c r="D144" s="114"/>
      <c r="E144" s="116"/>
      <c r="F144" s="114"/>
      <c r="G144" s="114"/>
      <c r="H144" s="114"/>
      <c r="J144" s="132"/>
      <c r="L144" s="114"/>
    </row>
    <row r="145" spans="1:12" ht="13.5" customHeight="1">
      <c r="A145" s="125" t="str">
        <f>E86</f>
        <v>Schweiz</v>
      </c>
      <c r="B145" s="139">
        <f>IF(F93="","",F93)</f>
      </c>
      <c r="C145" s="131"/>
      <c r="D145" s="114"/>
      <c r="E145" s="116"/>
      <c r="F145" s="114"/>
      <c r="G145" s="114"/>
      <c r="H145" s="114"/>
      <c r="J145" s="132"/>
      <c r="L145" s="114"/>
    </row>
    <row r="146" spans="1:8" ht="13.5" customHeight="1">
      <c r="A146" s="114">
        <f>IF(H86="","",H86)</f>
      </c>
      <c r="B146" s="26"/>
      <c r="C146" s="134">
        <f>C99</f>
      </c>
      <c r="D146" s="135"/>
      <c r="E146" s="116"/>
      <c r="F146" s="114"/>
      <c r="G146" s="114"/>
      <c r="H146" s="114"/>
    </row>
    <row r="147" spans="1:8" ht="13.5" customHeight="1">
      <c r="A147" s="119" t="str">
        <f>C87</f>
        <v>Kolumbien</v>
      </c>
      <c r="B147" s="120"/>
      <c r="C147" s="121">
        <f>IF(F99="","",F99)</f>
      </c>
      <c r="D147" s="122"/>
      <c r="E147" s="114"/>
      <c r="F147" s="114"/>
      <c r="G147" s="114"/>
      <c r="H147" s="114"/>
    </row>
    <row r="148" spans="1:11" ht="13.5" customHeight="1">
      <c r="A148" s="112">
        <f>IF(F87="","",F87)</f>
      </c>
      <c r="B148" s="49">
        <f>E93</f>
      </c>
      <c r="C148" s="116"/>
      <c r="D148" s="114"/>
      <c r="E148" s="114"/>
      <c r="F148" s="114"/>
      <c r="G148" s="114"/>
      <c r="H148" s="114"/>
      <c r="I148" s="140" t="s">
        <v>146</v>
      </c>
      <c r="K148" s="141">
        <f>SUM(F6:F109)+SUM(H6:H109)</f>
        <v>122</v>
      </c>
    </row>
    <row r="149" spans="1:8" ht="13.5" customHeight="1">
      <c r="A149" s="125" t="str">
        <f>E87</f>
        <v>England</v>
      </c>
      <c r="B149" s="126">
        <f>IF(H93="","",H93)</f>
      </c>
      <c r="C149" s="114"/>
      <c r="D149" s="114"/>
      <c r="E149" s="114"/>
      <c r="F149" s="114"/>
      <c r="G149" s="114"/>
      <c r="H149" s="114"/>
    </row>
    <row r="150" ht="13.5" customHeight="1">
      <c r="A150" s="114">
        <f>IF(H87="","",H87)</f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Schmidt</dc:creator>
  <cp:keywords/>
  <dc:description/>
  <cp:lastModifiedBy>Jürgen Schmidt</cp:lastModifiedBy>
  <dcterms:created xsi:type="dcterms:W3CDTF">2018-05-30T18:55:17Z</dcterms:created>
  <dcterms:modified xsi:type="dcterms:W3CDTF">2018-06-28T19:59:10Z</dcterms:modified>
  <cp:category/>
  <cp:version/>
  <cp:contentType/>
  <cp:contentStatus/>
  <cp:revision>67</cp:revision>
</cp:coreProperties>
</file>