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170" windowWidth="14985" windowHeight="6540" tabRatio="790" activeTab="1"/>
  </bookViews>
  <sheets>
    <sheet name="aktuell" sheetId="1" r:id="rId1"/>
    <sheet name="PunkteAlle" sheetId="2" r:id="rId2"/>
  </sheets>
  <definedNames/>
  <calcPr fullCalcOnLoad="1"/>
</workbook>
</file>

<file path=xl/sharedStrings.xml><?xml version="1.0" encoding="utf-8"?>
<sst xmlns="http://schemas.openxmlformats.org/spreadsheetml/2006/main" count="3279" uniqueCount="213">
  <si>
    <t>Gruppe A:</t>
  </si>
  <si>
    <t>Frankreich</t>
  </si>
  <si>
    <t>Spiele:</t>
  </si>
  <si>
    <t>:</t>
  </si>
  <si>
    <t>Gruppe B:</t>
  </si>
  <si>
    <t>Spanien</t>
  </si>
  <si>
    <t>Gruppe C:</t>
  </si>
  <si>
    <t>Gruppe D:</t>
  </si>
  <si>
    <t>Portugal</t>
  </si>
  <si>
    <t>Deutschland</t>
  </si>
  <si>
    <t>England</t>
  </si>
  <si>
    <t>Italien</t>
  </si>
  <si>
    <t>Tabelle:</t>
  </si>
  <si>
    <t>1.</t>
  </si>
  <si>
    <t>2.</t>
  </si>
  <si>
    <t>3.</t>
  </si>
  <si>
    <t>4.</t>
  </si>
  <si>
    <t>Punkte:</t>
  </si>
  <si>
    <t>Tore:</t>
  </si>
  <si>
    <t>PuT</t>
  </si>
  <si>
    <t>Viertelfinale:</t>
  </si>
  <si>
    <t>Halbfinale:</t>
  </si>
  <si>
    <t>Endspiel:</t>
  </si>
  <si>
    <t>3.:</t>
  </si>
  <si>
    <t>Tore insgesamt:</t>
  </si>
  <si>
    <t>Vizemeister:</t>
  </si>
  <si>
    <t>Niederlande</t>
  </si>
  <si>
    <t>Schweiz</t>
  </si>
  <si>
    <t>n.E.</t>
  </si>
  <si>
    <t>Paraguay</t>
  </si>
  <si>
    <t>Argentinien</t>
  </si>
  <si>
    <t>Elfenbeinküste</t>
  </si>
  <si>
    <t>Mexiko</t>
  </si>
  <si>
    <t>Gruppe E:</t>
  </si>
  <si>
    <t>Ghana</t>
  </si>
  <si>
    <t>USA</t>
  </si>
  <si>
    <t>Gruppe F:</t>
  </si>
  <si>
    <t>Brasilien</t>
  </si>
  <si>
    <t>Australien</t>
  </si>
  <si>
    <t>Japan</t>
  </si>
  <si>
    <t>Gruppe G:</t>
  </si>
  <si>
    <t>Südkorea</t>
  </si>
  <si>
    <t>Gruppe H:</t>
  </si>
  <si>
    <t>Achtelfinale:</t>
  </si>
  <si>
    <t>Weltmeister:</t>
  </si>
  <si>
    <t>Spiel 49</t>
  </si>
  <si>
    <t>Spiel 50</t>
  </si>
  <si>
    <t>Spiel 51</t>
  </si>
  <si>
    <t>Spiel 52</t>
  </si>
  <si>
    <t>Spiel 53</t>
  </si>
  <si>
    <t>Spiel 54</t>
  </si>
  <si>
    <t>Spiel 55</t>
  </si>
  <si>
    <t>Spiel 56</t>
  </si>
  <si>
    <t>Spiel 57</t>
  </si>
  <si>
    <t>Spiel 58</t>
  </si>
  <si>
    <t>Spiel 59</t>
  </si>
  <si>
    <t>Spiel 60</t>
  </si>
  <si>
    <t>Spiel 61</t>
  </si>
  <si>
    <t>Spiel 62</t>
  </si>
  <si>
    <t>Spiel um Platz 3:</t>
  </si>
  <si>
    <t>Spiel 64</t>
  </si>
  <si>
    <t>Spiel 63</t>
  </si>
  <si>
    <t>4.:</t>
  </si>
  <si>
    <t>5.:</t>
  </si>
  <si>
    <t>9.:</t>
  </si>
  <si>
    <t>Uruguay</t>
  </si>
  <si>
    <t>Dänemark</t>
  </si>
  <si>
    <t>Südafrika</t>
  </si>
  <si>
    <t>Slowenien</t>
  </si>
  <si>
    <t>Kamerun</t>
  </si>
  <si>
    <t>Nigeria</t>
  </si>
  <si>
    <t>Griechenland</t>
  </si>
  <si>
    <t>Algerien</t>
  </si>
  <si>
    <t>Serbien</t>
  </si>
  <si>
    <t>Neuseeland</t>
  </si>
  <si>
    <t>Slowakei</t>
  </si>
  <si>
    <t>Nordkorea</t>
  </si>
  <si>
    <t>Honduras</t>
  </si>
  <si>
    <t>Chile</t>
  </si>
  <si>
    <t>Weltmeister 2010 :</t>
  </si>
  <si>
    <t>Spielplan Weltmeisterschaft Südafrika 2010</t>
  </si>
  <si>
    <t xml:space="preserve">11. Juni, 16.00h </t>
  </si>
  <si>
    <t>11. Juni, 20.30h</t>
  </si>
  <si>
    <t xml:space="preserve">16. Juni, 20.30h </t>
  </si>
  <si>
    <t xml:space="preserve">17. Juni, 20.30h </t>
  </si>
  <si>
    <t>22. Juni, 16.00h</t>
  </si>
  <si>
    <t xml:space="preserve">12. Juni, 16.00h </t>
  </si>
  <si>
    <t>12. Juni, 13.30h</t>
  </si>
  <si>
    <t xml:space="preserve">17. Juni, 13.30h </t>
  </si>
  <si>
    <t xml:space="preserve">17. Juni, 16.00h </t>
  </si>
  <si>
    <t>22. Juni, 20.30h</t>
  </si>
  <si>
    <t xml:space="preserve">22. Juni, 20.30h </t>
  </si>
  <si>
    <t>12. Juni, 20.30h</t>
  </si>
  <si>
    <t>13. Juni, 13.30h</t>
  </si>
  <si>
    <t>18. Juni, 20.30h</t>
  </si>
  <si>
    <t xml:space="preserve">18. Juni, 16.00h </t>
  </si>
  <si>
    <t>23. Juni, 16.00h</t>
  </si>
  <si>
    <t xml:space="preserve">13. Juni, 20.30h </t>
  </si>
  <si>
    <t>13. Juni, 16.00h</t>
  </si>
  <si>
    <t xml:space="preserve">18. Juni, 13.30h </t>
  </si>
  <si>
    <t xml:space="preserve">19. Juni, 16.00h </t>
  </si>
  <si>
    <t>23. Juni, 20.30h</t>
  </si>
  <si>
    <t xml:space="preserve">14. Juni, 13.30h </t>
  </si>
  <si>
    <t>14. Juni, 16.00h</t>
  </si>
  <si>
    <t xml:space="preserve">19. Juni, 13.30h </t>
  </si>
  <si>
    <t xml:space="preserve">19. Juni, 20.30h </t>
  </si>
  <si>
    <t xml:space="preserve">24. Juni, 20.30h </t>
  </si>
  <si>
    <t>24. Juni, 20.30h</t>
  </si>
  <si>
    <t>14. Juni, 20.30h</t>
  </si>
  <si>
    <t>15. Juni, 13.30h</t>
  </si>
  <si>
    <t xml:space="preserve">20. Juni, 16.00h </t>
  </si>
  <si>
    <t xml:space="preserve">24. Juni, 16.00h </t>
  </si>
  <si>
    <t>15. Juni, 16.00h</t>
  </si>
  <si>
    <t>20. Juni, 13.30h</t>
  </si>
  <si>
    <t>15. Juni, 20.30h</t>
  </si>
  <si>
    <t xml:space="preserve">20. Juni, 20.30h </t>
  </si>
  <si>
    <t xml:space="preserve">21. Juni, 13.30h </t>
  </si>
  <si>
    <t>25. Juni, 16.00h</t>
  </si>
  <si>
    <t xml:space="preserve">25. Juni, 16.00h </t>
  </si>
  <si>
    <t xml:space="preserve">16. Juni, 13.30h </t>
  </si>
  <si>
    <t xml:space="preserve">16. Juni, 16.00h </t>
  </si>
  <si>
    <t xml:space="preserve">21. Juni, 20.30h </t>
  </si>
  <si>
    <t xml:space="preserve">21. Juni, 16.00h </t>
  </si>
  <si>
    <t xml:space="preserve">25. Juni, 20.30h </t>
  </si>
  <si>
    <t xml:space="preserve">AF 1, 26. Juni, 16.00h </t>
  </si>
  <si>
    <t xml:space="preserve">AF 2, 26. Juni, 20.30h </t>
  </si>
  <si>
    <t xml:space="preserve">AF 3, 27. Juni, 16.00h </t>
  </si>
  <si>
    <t xml:space="preserve">AF 4, 27. Juni, 20.30h </t>
  </si>
  <si>
    <t xml:space="preserve">AF 5, 28. Juni, 16.00h </t>
  </si>
  <si>
    <t xml:space="preserve">AF 6, 28. Juni, 20.30h </t>
  </si>
  <si>
    <t xml:space="preserve">AF 7, 29. Juni, 16.00h </t>
  </si>
  <si>
    <t xml:space="preserve">AF 8, 29. Juni, 20.30h </t>
  </si>
  <si>
    <t xml:space="preserve">QF 1, 02.Juli, 16.00h </t>
  </si>
  <si>
    <t xml:space="preserve">QF 2, 02.Juli, 20.30h </t>
  </si>
  <si>
    <t xml:space="preserve">10. Juli, 20.30h </t>
  </si>
  <si>
    <t xml:space="preserve">11. Juli, 20.30h </t>
  </si>
  <si>
    <t>Johannesburg, Soccer-City-Stadion</t>
  </si>
  <si>
    <t>Beginn der XIX.WM am 11.Juni 2010 in Südafrika in:</t>
  </si>
  <si>
    <t xml:space="preserve">QF 3, 03. Juli, 16.00h </t>
  </si>
  <si>
    <t>QF 4, 03. Juli, 20.30h</t>
  </si>
  <si>
    <t xml:space="preserve">SF 1, 06. Juli, 20.30h </t>
  </si>
  <si>
    <t xml:space="preserve">SF 2, 07. Juli, 20.30h </t>
  </si>
  <si>
    <t>Punktestand:</t>
  </si>
  <si>
    <t>Leader gesamt:</t>
  </si>
  <si>
    <t>2.Gesamt:</t>
  </si>
  <si>
    <t>3.Gesamt:</t>
  </si>
  <si>
    <t>4.Gesamt:</t>
  </si>
  <si>
    <t>5.Gesamt:</t>
  </si>
  <si>
    <t>Rang:</t>
  </si>
  <si>
    <t>Jürgen</t>
  </si>
  <si>
    <t>Christine</t>
  </si>
  <si>
    <t>Achim</t>
  </si>
  <si>
    <t>Jür</t>
  </si>
  <si>
    <t>Tine</t>
  </si>
  <si>
    <t>Giu</t>
  </si>
  <si>
    <t>Wolfgang</t>
  </si>
  <si>
    <t>Wol</t>
  </si>
  <si>
    <t>Leader TT:</t>
  </si>
  <si>
    <t>Peter</t>
  </si>
  <si>
    <t>Wolf</t>
  </si>
  <si>
    <t>Pet</t>
  </si>
  <si>
    <t>Ach</t>
  </si>
  <si>
    <t>Uli</t>
  </si>
  <si>
    <t>WM6</t>
  </si>
  <si>
    <t>Erg.WM06</t>
  </si>
  <si>
    <t>Punkterangliste Südafrika 2010</t>
  </si>
  <si>
    <t>Tage bis zum Finale der WM am 11.Juli 2010:</t>
  </si>
  <si>
    <t>6.</t>
  </si>
  <si>
    <t>7.</t>
  </si>
  <si>
    <t>8.</t>
  </si>
  <si>
    <t>Uli K.</t>
  </si>
  <si>
    <t>Tommy</t>
  </si>
  <si>
    <t>Tom</t>
  </si>
  <si>
    <t>Ünal</t>
  </si>
  <si>
    <t>Üna</t>
  </si>
  <si>
    <t>Udo</t>
  </si>
  <si>
    <t>Heiko</t>
  </si>
  <si>
    <t>Hei</t>
  </si>
  <si>
    <t>Stand:</t>
  </si>
  <si>
    <t>StefKat</t>
  </si>
  <si>
    <t>Sabin</t>
  </si>
  <si>
    <t>Sabine</t>
  </si>
  <si>
    <t>Stef</t>
  </si>
  <si>
    <t>Sab</t>
  </si>
  <si>
    <t>Benny</t>
  </si>
  <si>
    <t>Ben</t>
  </si>
  <si>
    <t>9.</t>
  </si>
  <si>
    <t>10.</t>
  </si>
  <si>
    <t>Summe:</t>
  </si>
  <si>
    <t>Colin</t>
  </si>
  <si>
    <t>Peter H.</t>
  </si>
  <si>
    <t>Peter O.</t>
  </si>
  <si>
    <t>Marc</t>
  </si>
  <si>
    <t>Hube</t>
  </si>
  <si>
    <t>11.</t>
  </si>
  <si>
    <t>12.</t>
  </si>
  <si>
    <t>Nicolai</t>
  </si>
  <si>
    <t>Flo</t>
  </si>
  <si>
    <t>Tschnitt</t>
  </si>
  <si>
    <t>Tschnittä</t>
  </si>
  <si>
    <t>Frank</t>
  </si>
  <si>
    <t>Martin</t>
  </si>
  <si>
    <t>Sparg</t>
  </si>
  <si>
    <t>Spargel</t>
  </si>
  <si>
    <t>Volker</t>
  </si>
  <si>
    <t>Felix</t>
  </si>
  <si>
    <t>Wolfe</t>
  </si>
  <si>
    <t>Helmut</t>
  </si>
  <si>
    <t>Pascal</t>
  </si>
  <si>
    <t>Conny</t>
  </si>
  <si>
    <t>Andrea</t>
  </si>
  <si>
    <t>Joti</t>
  </si>
  <si>
    <t>: 2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</si>
</sst>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0000"/>
    <numFmt numFmtId="174" formatCode="0.00000"/>
    <numFmt numFmtId="175" formatCode="d/\ mmmm\ yyyy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* #,##0_ ;_ * \-#,##0_ ;_ * &quot;-&quot;_ ;_ @_ "/>
    <numFmt numFmtId="182" formatCode="_ &quot;SFr.&quot;\ * #,##0.00_ ;_ &quot;SFr.&quot;\ * \-#,##0.00_ ;_ &quot;SFr.&quot;\ * &quot;-&quot;??_ ;_ @_ "/>
    <numFmt numFmtId="183" formatCode="_ * #,##0.00_ ;_ * \-#,##0.00_ ;_ * &quot;-&quot;??_ ;_ @_ "/>
    <numFmt numFmtId="184" formatCode="&quot;CHF&quot;\ #,##0;&quot;CHF&quot;\ \-#,##0"/>
    <numFmt numFmtId="185" formatCode="&quot;CHF&quot;\ #,##0;[Red]&quot;CHF&quot;\ \-#,##0"/>
    <numFmt numFmtId="186" formatCode="&quot;CHF&quot;\ #,##0.00;&quot;CHF&quot;\ \-#,##0.00"/>
    <numFmt numFmtId="187" formatCode="&quot;CHF&quot;\ #,##0.00;[Red]&quot;CHF&quot;\ \-#,##0.00"/>
    <numFmt numFmtId="188" formatCode="_ &quot;CHF&quot;\ * #,##0_ ;_ &quot;CHF&quot;\ * \-#,##0_ ;_ &quot;CHF&quot;\ * &quot;-&quot;_ ;_ @_ "/>
    <numFmt numFmtId="189" formatCode="_ &quot;CHF&quot;\ * #,##0.00_ ;_ &quot;CHF&quot;\ * \-#,##0.00_ ;_ &quot;CHF&quot;\ 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 * #,##0_ ;_ * \-#,##0_ ;_ * \-_ ;_ @_ "/>
    <numFmt numFmtId="202" formatCode="_ * #,##0.00_ ;_ * \-#,##0.00_ ;_ * \-??_ ;_ @_ "/>
    <numFmt numFmtId="203" formatCode="_ &quot;SFr. &quot;* #,##0_ ;_ &quot;SFr. &quot;* \-#,##0_ ;_ &quot;SFr. &quot;* \-_ ;_ @_ "/>
    <numFmt numFmtId="204" formatCode="_ &quot;SFr. &quot;* #,##0.00_ ;_ &quot;SFr. &quot;* \-#,##0.00_ ;_ &quot;SFr. &quot;* \-??_ ;_ @_ "/>
    <numFmt numFmtId="205" formatCode="d&quot;/ &quot;mmmm\ yyyy"/>
    <numFmt numFmtId="206" formatCode="d/m"/>
    <numFmt numFmtId="207" formatCode="d/m/yy\ h:mm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* #,##0_-;\-* #,##0_-;_-* &quot;-&quot;_-;_-@_-"/>
    <numFmt numFmtId="214" formatCode="_-&quot;$&quot;* #,##0.00_-;\-&quot;$&quot;* #,##0.00_-;_-&quot;$&quot;* &quot;-&quot;??_-;_-@_-"/>
    <numFmt numFmtId="215" formatCode="_-* #,##0.00_-;\-* #,##0.00_-;_-* &quot;-&quot;??_-;_-@_-"/>
    <numFmt numFmtId="216" formatCode="&quot;SFr.&quot;#,##0;\-&quot;SFr.&quot;#,##0"/>
    <numFmt numFmtId="217" formatCode="&quot;SFr.&quot;#,##0;[Red]\-&quot;SFr.&quot;#,##0"/>
    <numFmt numFmtId="218" formatCode="&quot;SFr.&quot;#,##0.00;\-&quot;SFr.&quot;#,##0.00"/>
    <numFmt numFmtId="219" formatCode="&quot;SFr.&quot;#,##0.00;[Red]\-&quot;SFr.&quot;#,##0.00"/>
    <numFmt numFmtId="220" formatCode="_-&quot;SFr.&quot;* #,##0_-;\-&quot;SFr.&quot;* #,##0_-;_-&quot;SFr.&quot;* &quot;-&quot;_-;_-@_-"/>
    <numFmt numFmtId="221" formatCode="_-&quot;SFr.&quot;* #,##0.00_-;\-&quot;SFr.&quot;* #,##0.00_-;_-&quot;SFr.&quot;* &quot;-&quot;??_-;_-@_-"/>
    <numFmt numFmtId="222" formatCode="_-* #,##0\ _€_-;\-* #,##0\ _€_-;_-* &quot;- &quot;_€_-;_-@_-"/>
    <numFmt numFmtId="223" formatCode="_-* #,##0.00\ _€_-;\-* #,##0.00\ _€_-;_-* \-??\ _€_-;_-@_-"/>
    <numFmt numFmtId="224" formatCode="_-* #,##0&quot; €&quot;_-;\-* #,##0&quot; €&quot;_-;_-* &quot;- €&quot;_-;_-@_-"/>
    <numFmt numFmtId="225" formatCode="_-* #,##0.00&quot; €&quot;_-;\-* #,##0.00&quot; €&quot;_-;_-* \-??&quot; €&quot;_-;_-@_-"/>
  </numFmts>
  <fonts count="61">
    <font>
      <sz val="10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20"/>
      <color indexed="9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24"/>
      <color indexed="47"/>
      <name val="Arial"/>
      <family val="2"/>
    </font>
    <font>
      <b/>
      <sz val="12"/>
      <color indexed="10"/>
      <name val="Arial"/>
      <family val="2"/>
    </font>
    <font>
      <sz val="10"/>
      <color indexed="60"/>
      <name val="Arial"/>
      <family val="2"/>
    </font>
    <font>
      <b/>
      <i/>
      <sz val="20"/>
      <name val="Arial Black"/>
      <family val="2"/>
    </font>
    <font>
      <b/>
      <u val="single"/>
      <sz val="20"/>
      <color indexed="12"/>
      <name val="Arial Black"/>
      <family val="2"/>
    </font>
    <font>
      <b/>
      <i/>
      <u val="single"/>
      <sz val="26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sz val="20"/>
      <color indexed="47"/>
      <name val="Arial"/>
      <family val="2"/>
    </font>
    <font>
      <sz val="20"/>
      <color indexed="51"/>
      <name val="Arial"/>
      <family val="2"/>
    </font>
    <font>
      <sz val="10"/>
      <color indexed="51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8" borderId="1" applyNumberFormat="0" applyAlignment="0" applyProtection="0"/>
    <xf numFmtId="0" fontId="43" fillId="39" borderId="1" applyNumberFormat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44" fillId="38" borderId="2" applyNumberFormat="0" applyAlignment="0" applyProtection="0"/>
    <xf numFmtId="0" fontId="44" fillId="39" borderId="2" applyNumberFormat="0" applyAlignment="0" applyProtection="0"/>
    <xf numFmtId="0" fontId="30" fillId="0" borderId="0" applyNumberFormat="0" applyFill="0" applyBorder="0" applyAlignment="0" applyProtection="0"/>
    <xf numFmtId="0" fontId="44" fillId="38" borderId="2" applyNumberFormat="0" applyAlignment="0" applyProtection="0"/>
    <xf numFmtId="0" fontId="44" fillId="39" borderId="2" applyNumberFormat="0" applyAlignment="0" applyProtection="0"/>
    <xf numFmtId="0" fontId="57" fillId="40" borderId="3" applyNumberFormat="0" applyAlignment="0" applyProtection="0"/>
    <xf numFmtId="0" fontId="57" fillId="4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201" fontId="0" fillId="0" borderId="0" applyFill="0" applyBorder="0" applyAlignment="0" applyProtection="0"/>
    <xf numFmtId="41" fontId="0" fillId="0" borderId="0" applyFill="0" applyBorder="0" applyAlignment="0" applyProtection="0"/>
    <xf numFmtId="222" fontId="0" fillId="0" borderId="0" applyFill="0" applyBorder="0" applyAlignment="0" applyProtection="0"/>
    <xf numFmtId="222" fontId="0" fillId="0" borderId="0" applyFill="0" applyBorder="0" applyAlignment="0" applyProtection="0"/>
    <xf numFmtId="41" fontId="0" fillId="0" borderId="0" applyFill="0" applyBorder="0" applyAlignment="0" applyProtection="0"/>
    <xf numFmtId="222" fontId="0" fillId="0" borderId="0" applyFill="0" applyBorder="0" applyAlignment="0" applyProtection="0"/>
    <xf numFmtId="222" fontId="0" fillId="0" borderId="0" applyFill="0" applyBorder="0" applyAlignment="0" applyProtection="0"/>
    <xf numFmtId="41" fontId="0" fillId="0" borderId="0" applyFont="0" applyFill="0" applyBorder="0" applyAlignment="0" applyProtection="0"/>
    <xf numFmtId="222" fontId="0" fillId="0" borderId="0" applyFill="0" applyBorder="0" applyAlignment="0" applyProtection="0"/>
    <xf numFmtId="222" fontId="0" fillId="0" borderId="0" applyFill="0" applyBorder="0" applyAlignment="0" applyProtection="0"/>
    <xf numFmtId="41" fontId="0" fillId="0" borderId="0" applyFill="0" applyBorder="0" applyAlignment="0" applyProtection="0"/>
    <xf numFmtId="18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43" fontId="0" fillId="0" borderId="0" applyFill="0" applyBorder="0" applyAlignment="0" applyProtection="0"/>
    <xf numFmtId="223" fontId="0" fillId="0" borderId="0" applyFill="0" applyBorder="0" applyAlignment="0" applyProtection="0"/>
    <xf numFmtId="223" fontId="0" fillId="0" borderId="0" applyFill="0" applyBorder="0" applyAlignment="0" applyProtection="0"/>
    <xf numFmtId="43" fontId="0" fillId="0" borderId="0" applyFill="0" applyBorder="0" applyAlignment="0" applyProtection="0"/>
    <xf numFmtId="223" fontId="0" fillId="0" borderId="0" applyFill="0" applyBorder="0" applyAlignment="0" applyProtection="0"/>
    <xf numFmtId="223" fontId="0" fillId="0" borderId="0" applyFill="0" applyBorder="0" applyAlignment="0" applyProtection="0"/>
    <xf numFmtId="43" fontId="0" fillId="0" borderId="0" applyFont="0" applyFill="0" applyBorder="0" applyAlignment="0" applyProtection="0"/>
    <xf numFmtId="223" fontId="0" fillId="0" borderId="0" applyFill="0" applyBorder="0" applyAlignment="0" applyProtection="0"/>
    <xf numFmtId="223" fontId="0" fillId="0" borderId="0" applyFill="0" applyBorder="0" applyAlignment="0" applyProtection="0"/>
    <xf numFmtId="43" fontId="0" fillId="0" borderId="0" applyFill="0" applyBorder="0" applyAlignment="0" applyProtection="0"/>
    <xf numFmtId="0" fontId="45" fillId="12" borderId="2" applyNumberFormat="0" applyAlignment="0" applyProtection="0"/>
    <xf numFmtId="0" fontId="45" fillId="13" borderId="2" applyNumberFormat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12" borderId="2" applyNumberFormat="0" applyAlignment="0" applyProtection="0"/>
    <xf numFmtId="0" fontId="45" fillId="13" borderId="2" applyNumberFormat="0" applyAlignment="0" applyProtection="0"/>
    <xf numFmtId="0" fontId="55" fillId="0" borderId="8" applyNumberFormat="0" applyFill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43" fillId="38" borderId="1" applyNumberFormat="0" applyAlignment="0" applyProtection="0"/>
    <xf numFmtId="0" fontId="43" fillId="3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42" fontId="0" fillId="0" borderId="0" applyFill="0" applyBorder="0" applyAlignment="0" applyProtection="0"/>
    <xf numFmtId="224" fontId="0" fillId="0" borderId="0" applyFill="0" applyBorder="0" applyAlignment="0" applyProtection="0"/>
    <xf numFmtId="224" fontId="0" fillId="0" borderId="0" applyFill="0" applyBorder="0" applyAlignment="0" applyProtection="0"/>
    <xf numFmtId="42" fontId="0" fillId="0" borderId="0" applyFill="0" applyBorder="0" applyAlignment="0" applyProtection="0"/>
    <xf numFmtId="224" fontId="0" fillId="0" borderId="0" applyFill="0" applyBorder="0" applyAlignment="0" applyProtection="0"/>
    <xf numFmtId="224" fontId="0" fillId="0" borderId="0" applyFill="0" applyBorder="0" applyAlignment="0" applyProtection="0"/>
    <xf numFmtId="42" fontId="0" fillId="0" borderId="0" applyFont="0" applyFill="0" applyBorder="0" applyAlignment="0" applyProtection="0"/>
    <xf numFmtId="224" fontId="0" fillId="0" borderId="0" applyFill="0" applyBorder="0" applyAlignment="0" applyProtection="0"/>
    <xf numFmtId="224" fontId="0" fillId="0" borderId="0" applyFill="0" applyBorder="0" applyAlignment="0" applyProtection="0"/>
    <xf numFmtId="42" fontId="0" fillId="0" borderId="0" applyFill="0" applyBorder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ill="0" applyBorder="0" applyAlignment="0" applyProtection="0"/>
    <xf numFmtId="204" fontId="0" fillId="0" borderId="0" applyFill="0" applyBorder="0" applyAlignment="0" applyProtection="0"/>
    <xf numFmtId="204" fontId="0" fillId="0" borderId="0" applyFill="0" applyBorder="0" applyAlignment="0" applyProtection="0"/>
    <xf numFmtId="204" fontId="0" fillId="0" borderId="0" applyFill="0" applyBorder="0" applyAlignment="0" applyProtection="0"/>
    <xf numFmtId="44" fontId="0" fillId="0" borderId="0" applyFill="0" applyBorder="0" applyAlignment="0" applyProtection="0"/>
    <xf numFmtId="225" fontId="0" fillId="0" borderId="0" applyFill="0" applyBorder="0" applyAlignment="0" applyProtection="0"/>
    <xf numFmtId="225" fontId="0" fillId="0" borderId="0" applyFill="0" applyBorder="0" applyAlignment="0" applyProtection="0"/>
    <xf numFmtId="44" fontId="0" fillId="0" borderId="0" applyFill="0" applyBorder="0" applyAlignment="0" applyProtection="0"/>
    <xf numFmtId="225" fontId="0" fillId="0" borderId="0" applyFill="0" applyBorder="0" applyAlignment="0" applyProtection="0"/>
    <xf numFmtId="225" fontId="0" fillId="0" borderId="0" applyFill="0" applyBorder="0" applyAlignment="0" applyProtection="0"/>
    <xf numFmtId="44" fontId="0" fillId="0" borderId="0" applyFont="0" applyFill="0" applyBorder="0" applyAlignment="0" applyProtection="0"/>
    <xf numFmtId="225" fontId="0" fillId="0" borderId="0" applyFill="0" applyBorder="0" applyAlignment="0" applyProtection="0"/>
    <xf numFmtId="225" fontId="0" fillId="0" borderId="0" applyFill="0" applyBorder="0" applyAlignment="0" applyProtection="0"/>
    <xf numFmtId="4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0" borderId="3" applyNumberFormat="0" applyAlignment="0" applyProtection="0"/>
    <xf numFmtId="0" fontId="57" fillId="41" borderId="3" applyNumberFormat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NumberFormat="1" applyFont="1" applyAlignment="1">
      <alignment/>
    </xf>
    <xf numFmtId="0" fontId="14" fillId="46" borderId="11" xfId="0" applyFont="1" applyFill="1" applyBorder="1" applyAlignment="1">
      <alignment/>
    </xf>
    <xf numFmtId="0" fontId="14" fillId="46" borderId="12" xfId="0" applyFont="1" applyFill="1" applyBorder="1" applyAlignment="1">
      <alignment/>
    </xf>
    <xf numFmtId="0" fontId="15" fillId="0" borderId="0" xfId="0" applyFont="1" applyAlignment="1">
      <alignment/>
    </xf>
    <xf numFmtId="0" fontId="1" fillId="0" borderId="0" xfId="0" applyNumberFormat="1" applyFont="1" applyAlignment="1">
      <alignment/>
    </xf>
    <xf numFmtId="0" fontId="17" fillId="20" borderId="0" xfId="0" applyFont="1" applyFill="1" applyBorder="1" applyAlignment="1" applyProtection="1">
      <alignment/>
      <protection hidden="1"/>
    </xf>
    <xf numFmtId="0" fontId="17" fillId="12" borderId="0" xfId="0" applyFont="1" applyFill="1" applyBorder="1" applyAlignment="1" applyProtection="1">
      <alignment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28" borderId="13" xfId="0" applyFont="1" applyFill="1" applyBorder="1" applyAlignment="1">
      <alignment/>
    </xf>
    <xf numFmtId="0" fontId="17" fillId="20" borderId="14" xfId="0" applyFont="1" applyFill="1" applyBorder="1" applyAlignment="1" applyProtection="1">
      <alignment/>
      <protection hidden="1"/>
    </xf>
    <xf numFmtId="0" fontId="0" fillId="20" borderId="14" xfId="0" applyFill="1" applyBorder="1" applyAlignment="1">
      <alignment horizontal="right"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 horizontal="left"/>
    </xf>
    <xf numFmtId="0" fontId="3" fillId="28" borderId="16" xfId="0" applyFont="1" applyFill="1" applyBorder="1" applyAlignment="1">
      <alignment/>
    </xf>
    <xf numFmtId="0" fontId="0" fillId="12" borderId="0" xfId="0" applyFill="1" applyBorder="1" applyAlignment="1">
      <alignment horizontal="right"/>
    </xf>
    <xf numFmtId="0" fontId="0" fillId="12" borderId="0" xfId="0" applyFill="1" applyBorder="1" applyAlignment="1">
      <alignment/>
    </xf>
    <xf numFmtId="0" fontId="0" fillId="12" borderId="17" xfId="0" applyFill="1" applyBorder="1" applyAlignment="1">
      <alignment horizontal="left"/>
    </xf>
    <xf numFmtId="0" fontId="0" fillId="20" borderId="0" xfId="0" applyFill="1" applyBorder="1" applyAlignment="1">
      <alignment horizontal="right"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 horizontal="left"/>
    </xf>
    <xf numFmtId="0" fontId="0" fillId="28" borderId="16" xfId="0" applyFill="1" applyBorder="1" applyAlignment="1">
      <alignment/>
    </xf>
    <xf numFmtId="0" fontId="0" fillId="28" borderId="18" xfId="0" applyFill="1" applyBorder="1" applyAlignment="1">
      <alignment/>
    </xf>
    <xf numFmtId="0" fontId="17" fillId="12" borderId="19" xfId="0" applyFont="1" applyFill="1" applyBorder="1" applyAlignment="1" applyProtection="1">
      <alignment/>
      <protection hidden="1"/>
    </xf>
    <xf numFmtId="0" fontId="0" fillId="12" borderId="19" xfId="0" applyFill="1" applyBorder="1" applyAlignment="1">
      <alignment horizontal="right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 horizontal="left"/>
    </xf>
    <xf numFmtId="0" fontId="1" fillId="36" borderId="21" xfId="0" applyFont="1" applyFill="1" applyBorder="1" applyAlignment="1">
      <alignment/>
    </xf>
    <xf numFmtId="1" fontId="0" fillId="20" borderId="14" xfId="0" applyNumberFormat="1" applyFill="1" applyBorder="1" applyAlignment="1">
      <alignment horizontal="right"/>
    </xf>
    <xf numFmtId="1" fontId="0" fillId="20" borderId="14" xfId="0" applyNumberFormat="1" applyFill="1" applyBorder="1" applyAlignment="1">
      <alignment/>
    </xf>
    <xf numFmtId="0" fontId="10" fillId="12" borderId="16" xfId="0" applyFont="1" applyFill="1" applyBorder="1" applyAlignment="1" applyProtection="1">
      <alignment/>
      <protection hidden="1"/>
    </xf>
    <xf numFmtId="1" fontId="0" fillId="12" borderId="0" xfId="0" applyNumberFormat="1" applyFill="1" applyBorder="1" applyAlignment="1">
      <alignment horizontal="right"/>
    </xf>
    <xf numFmtId="0" fontId="10" fillId="20" borderId="16" xfId="0" applyFont="1" applyFill="1" applyBorder="1" applyAlignment="1" applyProtection="1">
      <alignment/>
      <protection hidden="1"/>
    </xf>
    <xf numFmtId="1" fontId="0" fillId="20" borderId="0" xfId="0" applyNumberFormat="1" applyFill="1" applyBorder="1" applyAlignment="1">
      <alignment horizontal="right"/>
    </xf>
    <xf numFmtId="0" fontId="10" fillId="12" borderId="18" xfId="0" applyFont="1" applyFill="1" applyBorder="1" applyAlignment="1" applyProtection="1">
      <alignment/>
      <protection hidden="1"/>
    </xf>
    <xf numFmtId="1" fontId="0" fillId="12" borderId="19" xfId="0" applyNumberFormat="1" applyFill="1" applyBorder="1" applyAlignment="1">
      <alignment horizontal="right"/>
    </xf>
    <xf numFmtId="0" fontId="11" fillId="12" borderId="18" xfId="0" applyFont="1" applyFill="1" applyBorder="1" applyAlignment="1" applyProtection="1">
      <alignment/>
      <protection hidden="1"/>
    </xf>
    <xf numFmtId="0" fontId="9" fillId="20" borderId="14" xfId="0" applyFont="1" applyFill="1" applyBorder="1" applyAlignment="1">
      <alignment horizontal="right"/>
    </xf>
    <xf numFmtId="0" fontId="9" fillId="20" borderId="14" xfId="0" applyFont="1" applyFill="1" applyBorder="1" applyAlignment="1">
      <alignment/>
    </xf>
    <xf numFmtId="0" fontId="9" fillId="20" borderId="14" xfId="0" applyFont="1" applyFill="1" applyBorder="1" applyAlignment="1">
      <alignment horizontal="left"/>
    </xf>
    <xf numFmtId="0" fontId="9" fillId="20" borderId="15" xfId="0" applyFont="1" applyFill="1" applyBorder="1" applyAlignment="1">
      <alignment horizontal="left"/>
    </xf>
    <xf numFmtId="0" fontId="9" fillId="12" borderId="19" xfId="0" applyFont="1" applyFill="1" applyBorder="1" applyAlignment="1">
      <alignment horizontal="right"/>
    </xf>
    <xf numFmtId="0" fontId="9" fillId="12" borderId="19" xfId="0" applyFont="1" applyFill="1" applyBorder="1" applyAlignment="1">
      <alignment/>
    </xf>
    <xf numFmtId="0" fontId="9" fillId="12" borderId="20" xfId="0" applyFont="1" applyFill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0" fontId="0" fillId="0" borderId="19" xfId="0" applyNumberFormat="1" applyBorder="1" applyAlignment="1">
      <alignment/>
    </xf>
    <xf numFmtId="0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 horizontal="left"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1" fontId="0" fillId="12" borderId="23" xfId="0" applyNumberFormat="1" applyFill="1" applyBorder="1" applyAlignment="1">
      <alignment horizontal="right"/>
    </xf>
    <xf numFmtId="1" fontId="0" fillId="12" borderId="23" xfId="0" applyNumberFormat="1" applyFill="1" applyBorder="1" applyAlignment="1">
      <alignment/>
    </xf>
    <xf numFmtId="0" fontId="0" fillId="12" borderId="24" xfId="0" applyFill="1" applyBorder="1" applyAlignment="1">
      <alignment/>
    </xf>
    <xf numFmtId="1" fontId="12" fillId="28" borderId="25" xfId="0" applyNumberFormat="1" applyFont="1" applyFill="1" applyBorder="1" applyAlignment="1">
      <alignment/>
    </xf>
    <xf numFmtId="0" fontId="12" fillId="28" borderId="26" xfId="0" applyNumberFormat="1" applyFont="1" applyFill="1" applyBorder="1" applyAlignment="1">
      <alignment/>
    </xf>
    <xf numFmtId="1" fontId="9" fillId="20" borderId="18" xfId="0" applyNumberFormat="1" applyFont="1" applyFill="1" applyBorder="1" applyAlignment="1">
      <alignment/>
    </xf>
    <xf numFmtId="0" fontId="9" fillId="20" borderId="18" xfId="0" applyFont="1" applyFill="1" applyBorder="1" applyAlignment="1">
      <alignment/>
    </xf>
    <xf numFmtId="0" fontId="16" fillId="20" borderId="27" xfId="0" applyFont="1" applyFill="1" applyBorder="1" applyAlignment="1">
      <alignment horizontal="left"/>
    </xf>
    <xf numFmtId="0" fontId="0" fillId="20" borderId="2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20" borderId="0" xfId="0" applyNumberFormat="1" applyFill="1" applyBorder="1" applyAlignment="1">
      <alignment/>
    </xf>
    <xf numFmtId="0" fontId="0" fillId="20" borderId="14" xfId="0" applyFont="1" applyFill="1" applyBorder="1" applyAlignment="1">
      <alignment horizontal="right"/>
    </xf>
    <xf numFmtId="0" fontId="0" fillId="20" borderId="14" xfId="0" applyFont="1" applyFill="1" applyBorder="1" applyAlignment="1">
      <alignment/>
    </xf>
    <xf numFmtId="0" fontId="0" fillId="20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12" borderId="19" xfId="0" applyFont="1" applyFill="1" applyBorder="1" applyAlignment="1">
      <alignment/>
    </xf>
    <xf numFmtId="0" fontId="0" fillId="20" borderId="14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12" borderId="0" xfId="0" applyFont="1" applyFill="1" applyBorder="1" applyAlignment="1">
      <alignment horizontal="right"/>
    </xf>
    <xf numFmtId="0" fontId="0" fillId="12" borderId="0" xfId="0" applyFont="1" applyFill="1" applyBorder="1" applyAlignment="1">
      <alignment horizontal="left"/>
    </xf>
    <xf numFmtId="0" fontId="0" fillId="12" borderId="19" xfId="0" applyFont="1" applyFill="1" applyBorder="1" applyAlignment="1">
      <alignment horizontal="right"/>
    </xf>
    <xf numFmtId="0" fontId="0" fillId="12" borderId="19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20" borderId="19" xfId="0" applyFont="1" applyFill="1" applyBorder="1" applyAlignment="1">
      <alignment/>
    </xf>
    <xf numFmtId="0" fontId="19" fillId="20" borderId="16" xfId="0" applyFont="1" applyFill="1" applyBorder="1" applyAlignment="1">
      <alignment/>
    </xf>
    <xf numFmtId="0" fontId="19" fillId="20" borderId="0" xfId="0" applyFont="1" applyFill="1" applyAlignment="1">
      <alignment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19" fillId="20" borderId="20" xfId="0" applyFont="1" applyFill="1" applyBorder="1" applyAlignment="1">
      <alignment/>
    </xf>
    <xf numFmtId="0" fontId="19" fillId="20" borderId="28" xfId="0" applyFont="1" applyFill="1" applyBorder="1" applyAlignment="1">
      <alignment/>
    </xf>
    <xf numFmtId="0" fontId="19" fillId="20" borderId="26" xfId="0" applyFont="1" applyFill="1" applyBorder="1" applyAlignment="1">
      <alignment/>
    </xf>
    <xf numFmtId="0" fontId="19" fillId="20" borderId="25" xfId="0" applyFont="1" applyFill="1" applyBorder="1" applyAlignment="1">
      <alignment/>
    </xf>
    <xf numFmtId="1" fontId="19" fillId="20" borderId="26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1" fontId="0" fillId="1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12" borderId="25" xfId="0" applyFont="1" applyFill="1" applyBorder="1" applyAlignment="1">
      <alignment/>
    </xf>
    <xf numFmtId="0" fontId="9" fillId="0" borderId="0" xfId="0" applyFont="1" applyAlignment="1">
      <alignment/>
    </xf>
    <xf numFmtId="0" fontId="1" fillId="12" borderId="18" xfId="0" applyFont="1" applyFill="1" applyBorder="1" applyAlignment="1">
      <alignment/>
    </xf>
    <xf numFmtId="0" fontId="21" fillId="46" borderId="10" xfId="0" applyFont="1" applyFill="1" applyBorder="1" applyAlignment="1">
      <alignment/>
    </xf>
    <xf numFmtId="0" fontId="11" fillId="12" borderId="22" xfId="0" applyFont="1" applyFill="1" applyBorder="1" applyAlignment="1" applyProtection="1">
      <alignment/>
      <protection hidden="1"/>
    </xf>
    <xf numFmtId="0" fontId="9" fillId="12" borderId="23" xfId="0" applyFont="1" applyFill="1" applyBorder="1" applyAlignment="1">
      <alignment/>
    </xf>
    <xf numFmtId="0" fontId="0" fillId="12" borderId="23" xfId="0" applyFont="1" applyFill="1" applyBorder="1" applyAlignment="1">
      <alignment horizontal="right"/>
    </xf>
    <xf numFmtId="0" fontId="0" fillId="12" borderId="23" xfId="0" applyFont="1" applyFill="1" applyBorder="1" applyAlignment="1">
      <alignment/>
    </xf>
    <xf numFmtId="0" fontId="0" fillId="12" borderId="24" xfId="0" applyFont="1" applyFill="1" applyBorder="1" applyAlignment="1">
      <alignment horizontal="left"/>
    </xf>
    <xf numFmtId="0" fontId="11" fillId="20" borderId="16" xfId="0" applyFont="1" applyFill="1" applyBorder="1" applyAlignment="1" applyProtection="1">
      <alignment/>
      <protection hidden="1"/>
    </xf>
    <xf numFmtId="0" fontId="20" fillId="28" borderId="22" xfId="0" applyFont="1" applyFill="1" applyBorder="1" applyAlignment="1">
      <alignment/>
    </xf>
    <xf numFmtId="0" fontId="0" fillId="28" borderId="24" xfId="0" applyFont="1" applyFill="1" applyBorder="1" applyAlignment="1">
      <alignment/>
    </xf>
    <xf numFmtId="0" fontId="20" fillId="36" borderId="22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23" fillId="28" borderId="24" xfId="0" applyFont="1" applyFill="1" applyBorder="1" applyAlignment="1">
      <alignment/>
    </xf>
    <xf numFmtId="0" fontId="22" fillId="28" borderId="21" xfId="0" applyFont="1" applyFill="1" applyBorder="1" applyAlignment="1">
      <alignment/>
    </xf>
    <xf numFmtId="0" fontId="12" fillId="28" borderId="24" xfId="0" applyFont="1" applyFill="1" applyBorder="1" applyAlignment="1">
      <alignment/>
    </xf>
    <xf numFmtId="0" fontId="24" fillId="32" borderId="13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0" fillId="28" borderId="13" xfId="0" applyFill="1" applyBorder="1" applyAlignment="1">
      <alignment/>
    </xf>
    <xf numFmtId="0" fontId="0" fillId="28" borderId="14" xfId="0" applyFill="1" applyBorder="1" applyAlignment="1">
      <alignment/>
    </xf>
    <xf numFmtId="0" fontId="0" fillId="28" borderId="15" xfId="0" applyFill="1" applyBorder="1" applyAlignment="1">
      <alignment horizontal="left"/>
    </xf>
    <xf numFmtId="0" fontId="0" fillId="28" borderId="19" xfId="0" applyFill="1" applyBorder="1" applyAlignment="1">
      <alignment/>
    </xf>
    <xf numFmtId="0" fontId="0" fillId="28" borderId="20" xfId="0" applyFill="1" applyBorder="1" applyAlignment="1">
      <alignment/>
    </xf>
    <xf numFmtId="0" fontId="25" fillId="0" borderId="0" xfId="0" applyFont="1" applyAlignment="1">
      <alignment/>
    </xf>
    <xf numFmtId="0" fontId="0" fillId="32" borderId="12" xfId="0" applyFill="1" applyBorder="1" applyAlignment="1">
      <alignment/>
    </xf>
    <xf numFmtId="0" fontId="26" fillId="32" borderId="11" xfId="0" applyFont="1" applyFill="1" applyBorder="1" applyAlignment="1">
      <alignment horizontal="left"/>
    </xf>
    <xf numFmtId="0" fontId="28" fillId="20" borderId="23" xfId="0" applyFont="1" applyFill="1" applyBorder="1" applyAlignment="1">
      <alignment/>
    </xf>
    <xf numFmtId="0" fontId="27" fillId="20" borderId="23" xfId="0" applyFont="1" applyFill="1" applyBorder="1" applyAlignment="1">
      <alignment horizontal="right"/>
    </xf>
    <xf numFmtId="0" fontId="27" fillId="20" borderId="23" xfId="0" applyFont="1" applyFill="1" applyBorder="1" applyAlignment="1">
      <alignment/>
    </xf>
    <xf numFmtId="0" fontId="27" fillId="20" borderId="24" xfId="0" applyFont="1" applyFill="1" applyBorder="1" applyAlignment="1">
      <alignment horizontal="left"/>
    </xf>
    <xf numFmtId="0" fontId="1" fillId="20" borderId="22" xfId="0" applyFont="1" applyFill="1" applyBorder="1" applyAlignment="1" applyProtection="1">
      <alignment/>
      <protection hidden="1"/>
    </xf>
    <xf numFmtId="0" fontId="0" fillId="12" borderId="16" xfId="0" applyFont="1" applyFill="1" applyBorder="1" applyAlignment="1">
      <alignment/>
    </xf>
    <xf numFmtId="0" fontId="0" fillId="0" borderId="19" xfId="0" applyBorder="1" applyAlignment="1">
      <alignment/>
    </xf>
    <xf numFmtId="0" fontId="31" fillId="46" borderId="10" xfId="0" applyFont="1" applyFill="1" applyBorder="1" applyAlignment="1">
      <alignment/>
    </xf>
    <xf numFmtId="0" fontId="33" fillId="46" borderId="11" xfId="0" applyFont="1" applyFill="1" applyBorder="1" applyAlignment="1">
      <alignment/>
    </xf>
    <xf numFmtId="1" fontId="33" fillId="46" borderId="11" xfId="0" applyNumberFormat="1" applyFont="1" applyFill="1" applyBorder="1" applyAlignment="1">
      <alignment/>
    </xf>
    <xf numFmtId="0" fontId="33" fillId="46" borderId="12" xfId="0" applyFont="1" applyFill="1" applyBorder="1" applyAlignment="1">
      <alignment/>
    </xf>
    <xf numFmtId="0" fontId="34" fillId="0" borderId="0" xfId="0" applyFont="1" applyAlignment="1">
      <alignment/>
    </xf>
    <xf numFmtId="0" fontId="27" fillId="0" borderId="0" xfId="0" applyNumberFormat="1" applyFont="1" applyAlignment="1">
      <alignment horizontal="left"/>
    </xf>
    <xf numFmtId="0" fontId="29" fillId="46" borderId="10" xfId="0" applyFont="1" applyFill="1" applyBorder="1" applyAlignment="1">
      <alignment/>
    </xf>
    <xf numFmtId="0" fontId="5" fillId="46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35" fillId="47" borderId="11" xfId="0" applyFont="1" applyFill="1" applyBorder="1" applyAlignment="1">
      <alignment/>
    </xf>
    <xf numFmtId="0" fontId="0" fillId="20" borderId="29" xfId="0" applyFill="1" applyBorder="1" applyAlignment="1">
      <alignment/>
    </xf>
    <xf numFmtId="0" fontId="0" fillId="0" borderId="30" xfId="0" applyBorder="1" applyAlignment="1">
      <alignment/>
    </xf>
    <xf numFmtId="0" fontId="22" fillId="12" borderId="17" xfId="0" applyFont="1" applyFill="1" applyBorder="1" applyAlignment="1">
      <alignment/>
    </xf>
    <xf numFmtId="0" fontId="0" fillId="12" borderId="17" xfId="0" applyFill="1" applyBorder="1" applyAlignment="1">
      <alignment/>
    </xf>
    <xf numFmtId="0" fontId="35" fillId="47" borderId="0" xfId="0" applyFont="1" applyFill="1" applyBorder="1" applyAlignment="1">
      <alignment/>
    </xf>
    <xf numFmtId="0" fontId="36" fillId="46" borderId="31" xfId="0" applyFont="1" applyFill="1" applyBorder="1" applyAlignment="1">
      <alignment/>
    </xf>
    <xf numFmtId="0" fontId="36" fillId="46" borderId="23" xfId="0" applyFont="1" applyFill="1" applyBorder="1" applyAlignment="1">
      <alignment/>
    </xf>
    <xf numFmtId="0" fontId="37" fillId="46" borderId="23" xfId="0" applyFont="1" applyFill="1" applyBorder="1" applyAlignment="1">
      <alignment/>
    </xf>
    <xf numFmtId="0" fontId="39" fillId="46" borderId="23" xfId="0" applyFont="1" applyFill="1" applyBorder="1" applyAlignment="1">
      <alignment/>
    </xf>
    <xf numFmtId="0" fontId="0" fillId="20" borderId="23" xfId="0" applyFill="1" applyBorder="1" applyAlignment="1">
      <alignment/>
    </xf>
    <xf numFmtId="0" fontId="22" fillId="12" borderId="24" xfId="0" applyFont="1" applyFill="1" applyBorder="1" applyAlignment="1">
      <alignment/>
    </xf>
    <xf numFmtId="0" fontId="35" fillId="47" borderId="23" xfId="0" applyFont="1" applyFill="1" applyBorder="1" applyAlignment="1">
      <alignment/>
    </xf>
    <xf numFmtId="0" fontId="35" fillId="47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24" xfId="0" applyFill="1" applyBorder="1" applyAlignment="1">
      <alignment/>
    </xf>
    <xf numFmtId="0" fontId="36" fillId="46" borderId="0" xfId="0" applyFont="1" applyFill="1" applyBorder="1" applyAlignment="1">
      <alignment/>
    </xf>
    <xf numFmtId="0" fontId="37" fillId="46" borderId="0" xfId="0" applyFont="1" applyFill="1" applyBorder="1" applyAlignment="1">
      <alignment/>
    </xf>
    <xf numFmtId="0" fontId="0" fillId="47" borderId="34" xfId="0" applyFill="1" applyBorder="1" applyAlignment="1">
      <alignment/>
    </xf>
    <xf numFmtId="0" fontId="39" fillId="46" borderId="22" xfId="0" applyFont="1" applyFill="1" applyBorder="1" applyAlignment="1">
      <alignment horizontal="left"/>
    </xf>
    <xf numFmtId="0" fontId="40" fillId="46" borderId="23" xfId="0" applyFont="1" applyFill="1" applyBorder="1" applyAlignment="1">
      <alignment/>
    </xf>
    <xf numFmtId="0" fontId="39" fillId="46" borderId="24" xfId="0" applyFont="1" applyFill="1" applyBorder="1" applyAlignment="1">
      <alignment/>
    </xf>
    <xf numFmtId="1" fontId="39" fillId="46" borderId="23" xfId="0" applyNumberFormat="1" applyFont="1" applyFill="1" applyBorder="1" applyAlignment="1">
      <alignment/>
    </xf>
    <xf numFmtId="0" fontId="39" fillId="46" borderId="22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12" borderId="0" xfId="0" applyFont="1" applyFill="1" applyBorder="1" applyAlignment="1">
      <alignment/>
    </xf>
    <xf numFmtId="0" fontId="3" fillId="12" borderId="17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3" fillId="12" borderId="19" xfId="0" applyFont="1" applyFill="1" applyBorder="1" applyAlignment="1">
      <alignment/>
    </xf>
    <xf numFmtId="0" fontId="3" fillId="12" borderId="20" xfId="0" applyFont="1" applyFill="1" applyBorder="1" applyAlignment="1">
      <alignment/>
    </xf>
    <xf numFmtId="0" fontId="0" fillId="0" borderId="0" xfId="193">
      <alignment/>
      <protection/>
    </xf>
    <xf numFmtId="0" fontId="0" fillId="0" borderId="0" xfId="193" applyFill="1" applyBorder="1">
      <alignment/>
      <protection/>
    </xf>
    <xf numFmtId="0" fontId="0" fillId="0" borderId="0" xfId="193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193" applyFont="1" applyFill="1" applyBorder="1">
      <alignment/>
      <protection/>
    </xf>
    <xf numFmtId="0" fontId="17" fillId="20" borderId="13" xfId="0" applyFont="1" applyFill="1" applyBorder="1" applyAlignment="1" applyProtection="1">
      <alignment/>
      <protection hidden="1"/>
    </xf>
    <xf numFmtId="0" fontId="17" fillId="12" borderId="16" xfId="0" applyFont="1" applyFill="1" applyBorder="1" applyAlignment="1" applyProtection="1">
      <alignment/>
      <protection hidden="1"/>
    </xf>
    <xf numFmtId="0" fontId="17" fillId="20" borderId="16" xfId="0" applyFont="1" applyFill="1" applyBorder="1" applyAlignment="1" applyProtection="1">
      <alignment/>
      <protection hidden="1"/>
    </xf>
    <xf numFmtId="0" fontId="17" fillId="12" borderId="18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38" fillId="46" borderId="22" xfId="0" applyFont="1" applyFill="1" applyBorder="1" applyAlignment="1">
      <alignment/>
    </xf>
    <xf numFmtId="0" fontId="32" fillId="46" borderId="11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8" fillId="46" borderId="21" xfId="0" applyFont="1" applyFill="1" applyBorder="1" applyAlignment="1">
      <alignment/>
    </xf>
    <xf numFmtId="0" fontId="0" fillId="20" borderId="31" xfId="0" applyFill="1" applyBorder="1" applyAlignment="1">
      <alignment/>
    </xf>
    <xf numFmtId="0" fontId="0" fillId="20" borderId="35" xfId="0" applyFill="1" applyBorder="1" applyAlignment="1">
      <alignment/>
    </xf>
    <xf numFmtId="0" fontId="1" fillId="20" borderId="36" xfId="0" applyFont="1" applyFill="1" applyBorder="1" applyAlignment="1">
      <alignment horizontal="center"/>
    </xf>
    <xf numFmtId="0" fontId="35" fillId="47" borderId="37" xfId="0" applyFont="1" applyFill="1" applyBorder="1" applyAlignment="1">
      <alignment/>
    </xf>
    <xf numFmtId="0" fontId="0" fillId="20" borderId="30" xfId="0" applyFill="1" applyBorder="1" applyAlignment="1">
      <alignment/>
    </xf>
    <xf numFmtId="0" fontId="36" fillId="46" borderId="17" xfId="0" applyFont="1" applyFill="1" applyBorder="1" applyAlignment="1">
      <alignment/>
    </xf>
    <xf numFmtId="0" fontId="38" fillId="46" borderId="38" xfId="0" applyFont="1" applyFill="1" applyBorder="1" applyAlignment="1">
      <alignment/>
    </xf>
    <xf numFmtId="0" fontId="36" fillId="46" borderId="24" xfId="0" applyFont="1" applyFill="1" applyBorder="1" applyAlignment="1">
      <alignment/>
    </xf>
    <xf numFmtId="0" fontId="3" fillId="42" borderId="39" xfId="0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42" borderId="12" xfId="0" applyFill="1" applyBorder="1" applyAlignment="1">
      <alignment/>
    </xf>
    <xf numFmtId="0" fontId="17" fillId="42" borderId="40" xfId="0" applyFont="1" applyFill="1" applyBorder="1" applyAlignment="1">
      <alignment/>
    </xf>
    <xf numFmtId="0" fontId="17" fillId="42" borderId="10" xfId="0" applyFont="1" applyFill="1" applyBorder="1" applyAlignment="1">
      <alignment/>
    </xf>
    <xf numFmtId="0" fontId="17" fillId="42" borderId="11" xfId="0" applyFont="1" applyFill="1" applyBorder="1" applyAlignment="1">
      <alignment/>
    </xf>
    <xf numFmtId="0" fontId="29" fillId="46" borderId="39" xfId="0" applyFont="1" applyFill="1" applyBorder="1" applyAlignment="1">
      <alignment horizontal="center"/>
    </xf>
    <xf numFmtId="0" fontId="29" fillId="46" borderId="41" xfId="0" applyFont="1" applyFill="1" applyBorder="1" applyAlignment="1">
      <alignment horizontal="center"/>
    </xf>
    <xf numFmtId="0" fontId="29" fillId="46" borderId="42" xfId="0" applyFont="1" applyFill="1" applyBorder="1" applyAlignment="1">
      <alignment horizontal="center"/>
    </xf>
    <xf numFmtId="0" fontId="22" fillId="20" borderId="43" xfId="0" applyFont="1" applyFill="1" applyBorder="1" applyAlignment="1">
      <alignment/>
    </xf>
    <xf numFmtId="0" fontId="22" fillId="20" borderId="37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44" xfId="0" applyFill="1" applyBorder="1" applyAlignment="1">
      <alignment/>
    </xf>
    <xf numFmtId="0" fontId="0" fillId="12" borderId="11" xfId="0" applyFill="1" applyBorder="1" applyAlignment="1">
      <alignment/>
    </xf>
    <xf numFmtId="0" fontId="12" fillId="12" borderId="44" xfId="0" applyFont="1" applyFill="1" applyBorder="1" applyAlignment="1">
      <alignment/>
    </xf>
    <xf numFmtId="0" fontId="3" fillId="20" borderId="45" xfId="0" applyFont="1" applyFill="1" applyBorder="1" applyAlignment="1">
      <alignment horizontal="left"/>
    </xf>
    <xf numFmtId="0" fontId="36" fillId="46" borderId="46" xfId="0" applyFont="1" applyFill="1" applyBorder="1" applyAlignment="1">
      <alignment/>
    </xf>
    <xf numFmtId="22" fontId="0" fillId="0" borderId="0" xfId="0" applyNumberFormat="1" applyAlignment="1">
      <alignment/>
    </xf>
    <xf numFmtId="207" fontId="0" fillId="0" borderId="0" xfId="0" applyNumberFormat="1" applyAlignment="1">
      <alignment/>
    </xf>
    <xf numFmtId="22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0" fillId="21" borderId="47" xfId="0" applyFont="1" applyFill="1" applyBorder="1" applyAlignment="1">
      <alignment/>
    </xf>
    <xf numFmtId="0" fontId="0" fillId="21" borderId="48" xfId="0" applyFont="1" applyFill="1" applyBorder="1" applyAlignment="1">
      <alignment horizontal="left"/>
    </xf>
    <xf numFmtId="0" fontId="0" fillId="13" borderId="0" xfId="0" applyFont="1" applyFill="1" applyBorder="1" applyAlignment="1">
      <alignment/>
    </xf>
    <xf numFmtId="0" fontId="0" fillId="13" borderId="49" xfId="0" applyFont="1" applyFill="1" applyBorder="1" applyAlignment="1">
      <alignment horizontal="left"/>
    </xf>
    <xf numFmtId="0" fontId="0" fillId="21" borderId="0" xfId="0" applyFont="1" applyFill="1" applyBorder="1" applyAlignment="1">
      <alignment/>
    </xf>
    <xf numFmtId="0" fontId="0" fillId="21" borderId="49" xfId="0" applyFont="1" applyFill="1" applyBorder="1" applyAlignment="1">
      <alignment horizontal="left"/>
    </xf>
    <xf numFmtId="0" fontId="0" fillId="13" borderId="50" xfId="0" applyFont="1" applyFill="1" applyBorder="1" applyAlignment="1">
      <alignment/>
    </xf>
    <xf numFmtId="0" fontId="0" fillId="13" borderId="5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19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0" fillId="12" borderId="24" xfId="0" applyFill="1" applyBorder="1" applyAlignment="1">
      <alignment horizontal="left"/>
    </xf>
    <xf numFmtId="0" fontId="20" fillId="28" borderId="13" xfId="0" applyFont="1" applyFill="1" applyBorder="1" applyAlignment="1">
      <alignment/>
    </xf>
    <xf numFmtId="0" fontId="23" fillId="28" borderId="15" xfId="0" applyFont="1" applyFill="1" applyBorder="1" applyAlignment="1">
      <alignment/>
    </xf>
    <xf numFmtId="0" fontId="10" fillId="20" borderId="13" xfId="0" applyFont="1" applyFill="1" applyBorder="1" applyAlignment="1" applyProtection="1">
      <alignment/>
      <protection hidden="1"/>
    </xf>
    <xf numFmtId="0" fontId="2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28" borderId="14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1" fontId="0" fillId="28" borderId="23" xfId="0" applyNumberFormat="1" applyFill="1" applyBorder="1" applyAlignment="1">
      <alignment horizontal="right"/>
    </xf>
    <xf numFmtId="0" fontId="0" fillId="28" borderId="23" xfId="0" applyFill="1" applyBorder="1" applyAlignment="1">
      <alignment/>
    </xf>
    <xf numFmtId="0" fontId="0" fillId="12" borderId="34" xfId="0" applyFill="1" applyBorder="1" applyAlignment="1">
      <alignment/>
    </xf>
    <xf numFmtId="0" fontId="22" fillId="12" borderId="52" xfId="0" applyFont="1" applyFill="1" applyBorder="1" applyAlignment="1">
      <alignment/>
    </xf>
    <xf numFmtId="0" fontId="3" fillId="46" borderId="23" xfId="0" applyFont="1" applyFill="1" applyBorder="1" applyAlignment="1">
      <alignment/>
    </xf>
    <xf numFmtId="0" fontId="3" fillId="46" borderId="24" xfId="0" applyFont="1" applyFill="1" applyBorder="1" applyAlignment="1">
      <alignment/>
    </xf>
    <xf numFmtId="0" fontId="1" fillId="20" borderId="18" xfId="0" applyFont="1" applyFill="1" applyBorder="1" applyAlignment="1">
      <alignment horizontal="center"/>
    </xf>
    <xf numFmtId="0" fontId="22" fillId="12" borderId="20" xfId="0" applyFont="1" applyFill="1" applyBorder="1" applyAlignment="1">
      <alignment/>
    </xf>
    <xf numFmtId="0" fontId="0" fillId="12" borderId="20" xfId="0" applyFill="1" applyBorder="1" applyAlignment="1">
      <alignment/>
    </xf>
    <xf numFmtId="0" fontId="35" fillId="47" borderId="19" xfId="0" applyFont="1" applyFill="1" applyBorder="1" applyAlignment="1">
      <alignment/>
    </xf>
    <xf numFmtId="0" fontId="36" fillId="46" borderId="53" xfId="0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47" borderId="19" xfId="0" applyFill="1" applyBorder="1" applyAlignment="1">
      <alignment/>
    </xf>
    <xf numFmtId="0" fontId="0" fillId="46" borderId="23" xfId="0" applyFont="1" applyFill="1" applyBorder="1" applyAlignment="1">
      <alignment/>
    </xf>
    <xf numFmtId="0" fontId="0" fillId="46" borderId="24" xfId="0" applyFont="1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198">
      <alignment/>
      <protection/>
    </xf>
    <xf numFmtId="0" fontId="0" fillId="21" borderId="47" xfId="198" applyFont="1" applyFill="1" applyBorder="1">
      <alignment/>
      <protection/>
    </xf>
    <xf numFmtId="0" fontId="0" fillId="21" borderId="48" xfId="198" applyFill="1" applyBorder="1" applyAlignment="1">
      <alignment horizontal="left"/>
      <protection/>
    </xf>
    <xf numFmtId="0" fontId="0" fillId="13" borderId="0" xfId="198" applyFont="1" applyFill="1" applyBorder="1">
      <alignment/>
      <protection/>
    </xf>
    <xf numFmtId="0" fontId="0" fillId="13" borderId="49" xfId="198" applyFill="1" applyBorder="1" applyAlignment="1">
      <alignment horizontal="left"/>
      <protection/>
    </xf>
    <xf numFmtId="0" fontId="0" fillId="21" borderId="0" xfId="198" applyFont="1" applyFill="1" applyBorder="1">
      <alignment/>
      <protection/>
    </xf>
    <xf numFmtId="0" fontId="0" fillId="21" borderId="49" xfId="198" applyFill="1" applyBorder="1" applyAlignment="1">
      <alignment horizontal="left"/>
      <protection/>
    </xf>
    <xf numFmtId="0" fontId="0" fillId="13" borderId="50" xfId="198" applyFont="1" applyFill="1" applyBorder="1">
      <alignment/>
      <protection/>
    </xf>
    <xf numFmtId="0" fontId="0" fillId="13" borderId="51" xfId="198" applyFill="1" applyBorder="1" applyAlignment="1">
      <alignment horizontal="left"/>
      <protection/>
    </xf>
    <xf numFmtId="0" fontId="0" fillId="20" borderId="33" xfId="0" applyFill="1" applyBorder="1" applyAlignment="1">
      <alignment/>
    </xf>
    <xf numFmtId="0" fontId="35" fillId="47" borderId="34" xfId="0" applyFont="1" applyFill="1" applyBorder="1" applyAlignment="1">
      <alignment/>
    </xf>
    <xf numFmtId="0" fontId="58" fillId="46" borderId="0" xfId="0" applyFont="1" applyFill="1" applyBorder="1" applyAlignment="1">
      <alignment/>
    </xf>
    <xf numFmtId="0" fontId="58" fillId="46" borderId="23" xfId="0" applyFont="1" applyFill="1" applyBorder="1" applyAlignment="1">
      <alignment/>
    </xf>
    <xf numFmtId="1" fontId="35" fillId="47" borderId="10" xfId="0" applyNumberFormat="1" applyFont="1" applyFill="1" applyBorder="1" applyAlignment="1">
      <alignment/>
    </xf>
    <xf numFmtId="1" fontId="35" fillId="47" borderId="54" xfId="0" applyNumberFormat="1" applyFont="1" applyFill="1" applyBorder="1" applyAlignment="1">
      <alignment/>
    </xf>
    <xf numFmtId="1" fontId="35" fillId="47" borderId="55" xfId="0" applyNumberFormat="1" applyFont="1" applyFill="1" applyBorder="1" applyAlignment="1">
      <alignment/>
    </xf>
    <xf numFmtId="1" fontId="35" fillId="47" borderId="31" xfId="0" applyNumberFormat="1" applyFont="1" applyFill="1" applyBorder="1" applyAlignment="1">
      <alignment/>
    </xf>
    <xf numFmtId="1" fontId="35" fillId="47" borderId="56" xfId="0" applyNumberFormat="1" applyFont="1" applyFill="1" applyBorder="1" applyAlignment="1">
      <alignment/>
    </xf>
    <xf numFmtId="1" fontId="0" fillId="47" borderId="53" xfId="0" applyNumberFormat="1" applyFill="1" applyBorder="1" applyAlignment="1">
      <alignment/>
    </xf>
    <xf numFmtId="1" fontId="35" fillId="47" borderId="53" xfId="0" applyNumberFormat="1" applyFont="1" applyFill="1" applyBorder="1" applyAlignment="1">
      <alignment/>
    </xf>
    <xf numFmtId="1" fontId="35" fillId="47" borderId="46" xfId="0" applyNumberFormat="1" applyFont="1" applyFill="1" applyBorder="1" applyAlignment="1">
      <alignment/>
    </xf>
    <xf numFmtId="1" fontId="0" fillId="47" borderId="46" xfId="0" applyNumberFormat="1" applyFill="1" applyBorder="1" applyAlignment="1">
      <alignment/>
    </xf>
    <xf numFmtId="0" fontId="0" fillId="12" borderId="37" xfId="0" applyFill="1" applyBorder="1" applyAlignment="1">
      <alignment/>
    </xf>
    <xf numFmtId="0" fontId="22" fillId="12" borderId="43" xfId="0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57" xfId="0" applyFont="1" applyFill="1" applyBorder="1" applyAlignment="1">
      <alignment/>
    </xf>
    <xf numFmtId="0" fontId="1" fillId="12" borderId="22" xfId="0" applyFont="1" applyFill="1" applyBorder="1" applyAlignment="1">
      <alignment/>
    </xf>
    <xf numFmtId="0" fontId="1" fillId="12" borderId="16" xfId="0" applyFont="1" applyFill="1" applyBorder="1" applyAlignment="1">
      <alignment/>
    </xf>
    <xf numFmtId="0" fontId="1" fillId="12" borderId="19" xfId="0" applyFont="1" applyFill="1" applyBorder="1" applyAlignment="1">
      <alignment/>
    </xf>
    <xf numFmtId="0" fontId="38" fillId="46" borderId="16" xfId="0" applyFont="1" applyFill="1" applyBorder="1" applyAlignment="1">
      <alignment/>
    </xf>
    <xf numFmtId="0" fontId="59" fillId="46" borderId="0" xfId="0" applyFont="1" applyFill="1" applyBorder="1" applyAlignment="1">
      <alignment/>
    </xf>
    <xf numFmtId="0" fontId="17" fillId="46" borderId="0" xfId="0" applyFont="1" applyFill="1" applyBorder="1" applyAlignment="1">
      <alignment/>
    </xf>
    <xf numFmtId="0" fontId="17" fillId="46" borderId="17" xfId="0" applyFont="1" applyFill="1" applyBorder="1" applyAlignment="1">
      <alignment/>
    </xf>
    <xf numFmtId="0" fontId="38" fillId="46" borderId="18" xfId="0" applyFont="1" applyFill="1" applyBorder="1" applyAlignment="1">
      <alignment/>
    </xf>
    <xf numFmtId="0" fontId="59" fillId="46" borderId="19" xfId="0" applyFont="1" applyFill="1" applyBorder="1" applyAlignment="1">
      <alignment/>
    </xf>
    <xf numFmtId="0" fontId="17" fillId="46" borderId="20" xfId="0" applyFont="1" applyFill="1" applyBorder="1" applyAlignment="1">
      <alignment/>
    </xf>
    <xf numFmtId="0" fontId="17" fillId="46" borderId="58" xfId="0" applyFont="1" applyFill="1" applyBorder="1" applyAlignment="1">
      <alignment/>
    </xf>
    <xf numFmtId="0" fontId="59" fillId="46" borderId="23" xfId="0" applyFont="1" applyFill="1" applyBorder="1" applyAlignment="1">
      <alignment/>
    </xf>
    <xf numFmtId="0" fontId="17" fillId="46" borderId="23" xfId="0" applyFont="1" applyFill="1" applyBorder="1" applyAlignment="1">
      <alignment/>
    </xf>
    <xf numFmtId="0" fontId="17" fillId="46" borderId="24" xfId="0" applyFont="1" applyFill="1" applyBorder="1" applyAlignment="1">
      <alignment/>
    </xf>
    <xf numFmtId="0" fontId="17" fillId="46" borderId="59" xfId="0" applyFont="1" applyFill="1" applyBorder="1" applyAlignment="1">
      <alignment/>
    </xf>
    <xf numFmtId="0" fontId="38" fillId="46" borderId="16" xfId="0" applyNumberFormat="1" applyFont="1" applyFill="1" applyBorder="1" applyAlignment="1">
      <alignment/>
    </xf>
    <xf numFmtId="0" fontId="10" fillId="46" borderId="23" xfId="0" applyFont="1" applyFill="1" applyBorder="1" applyAlignment="1">
      <alignment/>
    </xf>
    <xf numFmtId="0" fontId="38" fillId="46" borderId="19" xfId="0" applyFont="1" applyFill="1" applyBorder="1" applyAlignment="1">
      <alignment/>
    </xf>
    <xf numFmtId="0" fontId="10" fillId="46" borderId="0" xfId="0" applyFont="1" applyFill="1" applyBorder="1" applyAlignment="1">
      <alignment/>
    </xf>
    <xf numFmtId="0" fontId="38" fillId="46" borderId="34" xfId="0" applyFont="1" applyFill="1" applyBorder="1" applyAlignment="1">
      <alignment/>
    </xf>
    <xf numFmtId="0" fontId="38" fillId="46" borderId="60" xfId="0" applyFont="1" applyFill="1" applyBorder="1" applyAlignment="1">
      <alignment/>
    </xf>
    <xf numFmtId="0" fontId="10" fillId="46" borderId="34" xfId="0" applyFont="1" applyFill="1" applyBorder="1" applyAlignment="1">
      <alignment/>
    </xf>
    <xf numFmtId="0" fontId="17" fillId="46" borderId="52" xfId="0" applyFont="1" applyFill="1" applyBorder="1" applyAlignment="1">
      <alignment/>
    </xf>
    <xf numFmtId="0" fontId="0" fillId="12" borderId="23" xfId="0" applyFont="1" applyFill="1" applyBorder="1" applyAlignment="1">
      <alignment/>
    </xf>
    <xf numFmtId="0" fontId="0" fillId="12" borderId="24" xfId="0" applyFont="1" applyFill="1" applyBorder="1" applyAlignment="1">
      <alignment horizontal="left"/>
    </xf>
    <xf numFmtId="0" fontId="1" fillId="20" borderId="19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10" fillId="46" borderId="19" xfId="0" applyFont="1" applyFill="1" applyBorder="1" applyAlignment="1">
      <alignment/>
    </xf>
    <xf numFmtId="0" fontId="0" fillId="0" borderId="0" xfId="203">
      <alignment/>
      <protection/>
    </xf>
    <xf numFmtId="0" fontId="0" fillId="21" borderId="47" xfId="203" applyFont="1" applyFill="1" applyBorder="1">
      <alignment/>
      <protection/>
    </xf>
    <xf numFmtId="0" fontId="0" fillId="21" borderId="48" xfId="203" applyFill="1" applyBorder="1" applyAlignment="1">
      <alignment horizontal="left"/>
      <protection/>
    </xf>
    <xf numFmtId="0" fontId="0" fillId="13" borderId="0" xfId="203" applyFont="1" applyFill="1" applyBorder="1">
      <alignment/>
      <protection/>
    </xf>
    <xf numFmtId="0" fontId="0" fillId="13" borderId="49" xfId="203" applyFill="1" applyBorder="1" applyAlignment="1">
      <alignment horizontal="left"/>
      <protection/>
    </xf>
    <xf numFmtId="0" fontId="0" fillId="21" borderId="0" xfId="203" applyFont="1" applyFill="1" applyBorder="1">
      <alignment/>
      <protection/>
    </xf>
    <xf numFmtId="0" fontId="0" fillId="21" borderId="49" xfId="203" applyFill="1" applyBorder="1" applyAlignment="1">
      <alignment horizontal="left"/>
      <protection/>
    </xf>
    <xf numFmtId="0" fontId="0" fillId="13" borderId="50" xfId="203" applyFont="1" applyFill="1" applyBorder="1">
      <alignment/>
      <protection/>
    </xf>
    <xf numFmtId="0" fontId="0" fillId="13" borderId="51" xfId="203" applyFill="1" applyBorder="1" applyAlignment="1">
      <alignment horizontal="left"/>
      <protection/>
    </xf>
    <xf numFmtId="0" fontId="0" fillId="0" borderId="0" xfId="203" applyAlignment="1">
      <alignment horizontal="left"/>
      <protection/>
    </xf>
    <xf numFmtId="0" fontId="9" fillId="21" borderId="47" xfId="203" applyFont="1" applyFill="1" applyBorder="1">
      <alignment/>
      <protection/>
    </xf>
    <xf numFmtId="0" fontId="9" fillId="21" borderId="48" xfId="203" applyFont="1" applyFill="1" applyBorder="1" applyAlignment="1">
      <alignment horizontal="left"/>
      <protection/>
    </xf>
    <xf numFmtId="0" fontId="9" fillId="13" borderId="50" xfId="203" applyFont="1" applyFill="1" applyBorder="1">
      <alignment/>
      <protection/>
    </xf>
    <xf numFmtId="0" fontId="9" fillId="13" borderId="51" xfId="203" applyFont="1" applyFill="1" applyBorder="1" applyAlignment="1">
      <alignment horizontal="left"/>
      <protection/>
    </xf>
    <xf numFmtId="0" fontId="9" fillId="13" borderId="61" xfId="203" applyFont="1" applyFill="1" applyBorder="1">
      <alignment/>
      <protection/>
    </xf>
    <xf numFmtId="0" fontId="0" fillId="13" borderId="61" xfId="203" applyFont="1" applyFill="1" applyBorder="1">
      <alignment/>
      <protection/>
    </xf>
    <xf numFmtId="0" fontId="0" fillId="13" borderId="62" xfId="203" applyFont="1" applyFill="1" applyBorder="1" applyAlignment="1">
      <alignment horizontal="left"/>
      <protection/>
    </xf>
    <xf numFmtId="0" fontId="0" fillId="29" borderId="47" xfId="203" applyFill="1" applyBorder="1">
      <alignment/>
      <protection/>
    </xf>
    <xf numFmtId="0" fontId="0" fillId="29" borderId="48" xfId="203" applyFill="1" applyBorder="1" applyAlignment="1">
      <alignment horizontal="left"/>
      <protection/>
    </xf>
    <xf numFmtId="0" fontId="39" fillId="46" borderId="0" xfId="0" applyFont="1" applyFill="1" applyBorder="1" applyAlignment="1">
      <alignment/>
    </xf>
    <xf numFmtId="0" fontId="0" fillId="0" borderId="63" xfId="0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29" fillId="46" borderId="64" xfId="0" applyFont="1" applyFill="1" applyBorder="1" applyAlignment="1">
      <alignment horizontal="center"/>
    </xf>
    <xf numFmtId="0" fontId="0" fillId="46" borderId="34" xfId="0" applyFont="1" applyFill="1" applyBorder="1" applyAlignment="1">
      <alignment/>
    </xf>
    <xf numFmtId="0" fontId="0" fillId="46" borderId="52" xfId="0" applyFont="1" applyFill="1" applyBorder="1" applyAlignment="1">
      <alignment/>
    </xf>
    <xf numFmtId="0" fontId="58" fillId="46" borderId="34" xfId="0" applyFont="1" applyFill="1" applyBorder="1" applyAlignment="1">
      <alignment/>
    </xf>
    <xf numFmtId="0" fontId="3" fillId="46" borderId="34" xfId="0" applyFont="1" applyFill="1" applyBorder="1" applyAlignment="1">
      <alignment/>
    </xf>
    <xf numFmtId="0" fontId="38" fillId="46" borderId="65" xfId="0" applyFont="1" applyFill="1" applyBorder="1" applyAlignment="1">
      <alignment/>
    </xf>
    <xf numFmtId="0" fontId="17" fillId="46" borderId="34" xfId="0" applyFont="1" applyFill="1" applyBorder="1" applyAlignment="1">
      <alignment/>
    </xf>
    <xf numFmtId="0" fontId="17" fillId="46" borderId="66" xfId="0" applyFont="1" applyFill="1" applyBorder="1" applyAlignment="1">
      <alignment/>
    </xf>
    <xf numFmtId="0" fontId="1" fillId="12" borderId="34" xfId="0" applyFont="1" applyFill="1" applyBorder="1" applyAlignment="1">
      <alignment/>
    </xf>
    <xf numFmtId="0" fontId="0" fillId="12" borderId="52" xfId="0" applyFill="1" applyBorder="1" applyAlignment="1">
      <alignment/>
    </xf>
    <xf numFmtId="0" fontId="0" fillId="0" borderId="0" xfId="205">
      <alignment/>
      <protection/>
    </xf>
    <xf numFmtId="0" fontId="0" fillId="21" borderId="47" xfId="205" applyFont="1" applyFill="1" applyBorder="1">
      <alignment/>
      <protection/>
    </xf>
    <xf numFmtId="0" fontId="0" fillId="21" borderId="48" xfId="205" applyFill="1" applyBorder="1" applyAlignment="1">
      <alignment horizontal="left"/>
      <protection/>
    </xf>
    <xf numFmtId="0" fontId="0" fillId="13" borderId="0" xfId="205" applyFont="1" applyFill="1" applyBorder="1">
      <alignment/>
      <protection/>
    </xf>
    <xf numFmtId="0" fontId="0" fillId="13" borderId="49" xfId="205" applyFill="1" applyBorder="1" applyAlignment="1">
      <alignment horizontal="left"/>
      <protection/>
    </xf>
    <xf numFmtId="0" fontId="0" fillId="21" borderId="0" xfId="205" applyFont="1" applyFill="1" applyBorder="1">
      <alignment/>
      <protection/>
    </xf>
    <xf numFmtId="0" fontId="0" fillId="21" borderId="49" xfId="205" applyFill="1" applyBorder="1" applyAlignment="1">
      <alignment horizontal="left"/>
      <protection/>
    </xf>
    <xf numFmtId="0" fontId="0" fillId="13" borderId="50" xfId="205" applyFont="1" applyFill="1" applyBorder="1">
      <alignment/>
      <protection/>
    </xf>
    <xf numFmtId="0" fontId="0" fillId="13" borderId="51" xfId="205" applyFill="1" applyBorder="1" applyAlignment="1">
      <alignment horizontal="left"/>
      <protection/>
    </xf>
    <xf numFmtId="0" fontId="0" fillId="21" borderId="47" xfId="0" applyFont="1" applyFill="1" applyBorder="1" applyAlignment="1">
      <alignment/>
    </xf>
    <xf numFmtId="0" fontId="0" fillId="21" borderId="48" xfId="0" applyFill="1" applyBorder="1" applyAlignment="1">
      <alignment horizontal="left"/>
    </xf>
    <xf numFmtId="0" fontId="0" fillId="13" borderId="0" xfId="0" applyFont="1" applyFill="1" applyBorder="1" applyAlignment="1">
      <alignment/>
    </xf>
    <xf numFmtId="0" fontId="0" fillId="13" borderId="49" xfId="0" applyFill="1" applyBorder="1" applyAlignment="1">
      <alignment horizontal="left"/>
    </xf>
    <xf numFmtId="0" fontId="0" fillId="21" borderId="0" xfId="0" applyFont="1" applyFill="1" applyBorder="1" applyAlignment="1">
      <alignment/>
    </xf>
    <xf numFmtId="0" fontId="0" fillId="21" borderId="49" xfId="0" applyFill="1" applyBorder="1" applyAlignment="1">
      <alignment horizontal="left"/>
    </xf>
    <xf numFmtId="0" fontId="0" fillId="13" borderId="50" xfId="0" applyFont="1" applyFill="1" applyBorder="1" applyAlignment="1">
      <alignment/>
    </xf>
    <xf numFmtId="0" fontId="0" fillId="13" borderId="51" xfId="0" applyFill="1" applyBorder="1" applyAlignment="1">
      <alignment horizontal="left"/>
    </xf>
    <xf numFmtId="0" fontId="0" fillId="21" borderId="47" xfId="0" applyFill="1" applyBorder="1" applyAlignment="1">
      <alignment/>
    </xf>
    <xf numFmtId="0" fontId="0" fillId="21" borderId="48" xfId="0" applyFill="1" applyBorder="1" applyAlignment="1">
      <alignment horizontal="left"/>
    </xf>
    <xf numFmtId="0" fontId="0" fillId="13" borderId="0" xfId="0" applyFill="1" applyBorder="1" applyAlignment="1">
      <alignment/>
    </xf>
    <xf numFmtId="0" fontId="0" fillId="13" borderId="49" xfId="0" applyFill="1" applyBorder="1" applyAlignment="1">
      <alignment horizontal="left"/>
    </xf>
    <xf numFmtId="0" fontId="0" fillId="21" borderId="0" xfId="0" applyFill="1" applyBorder="1" applyAlignment="1">
      <alignment/>
    </xf>
    <xf numFmtId="0" fontId="0" fillId="21" borderId="49" xfId="0" applyFill="1" applyBorder="1" applyAlignment="1">
      <alignment horizontal="left"/>
    </xf>
    <xf numFmtId="0" fontId="0" fillId="13" borderId="50" xfId="0" applyFill="1" applyBorder="1" applyAlignment="1">
      <alignment/>
    </xf>
    <xf numFmtId="0" fontId="0" fillId="13" borderId="51" xfId="0" applyFill="1" applyBorder="1" applyAlignment="1">
      <alignment horizontal="left"/>
    </xf>
    <xf numFmtId="0" fontId="0" fillId="20" borderId="15" xfId="0" applyFill="1" applyBorder="1" applyAlignment="1">
      <alignment horizontal="right"/>
    </xf>
    <xf numFmtId="0" fontId="0" fillId="12" borderId="17" xfId="0" applyFill="1" applyBorder="1" applyAlignment="1">
      <alignment horizontal="right"/>
    </xf>
    <xf numFmtId="0" fontId="0" fillId="20" borderId="17" xfId="0" applyFill="1" applyBorder="1" applyAlignment="1">
      <alignment horizontal="right"/>
    </xf>
    <xf numFmtId="0" fontId="0" fillId="12" borderId="20" xfId="0" applyFill="1" applyBorder="1" applyAlignment="1">
      <alignment horizontal="right"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/>
    </xf>
    <xf numFmtId="1" fontId="0" fillId="20" borderId="14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/>
    </xf>
    <xf numFmtId="0" fontId="0" fillId="48" borderId="0" xfId="0" applyFill="1" applyAlignment="1">
      <alignment/>
    </xf>
    <xf numFmtId="0" fontId="3" fillId="20" borderId="13" xfId="0" applyFont="1" applyFill="1" applyBorder="1" applyAlignment="1" applyProtection="1">
      <alignment/>
      <protection hidden="1"/>
    </xf>
    <xf numFmtId="0" fontId="0" fillId="2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12" borderId="18" xfId="0" applyFont="1" applyFill="1" applyBorder="1" applyAlignment="1" applyProtection="1">
      <alignment/>
      <protection hidden="1"/>
    </xf>
    <xf numFmtId="1" fontId="0" fillId="12" borderId="19" xfId="0" applyNumberFormat="1" applyFont="1" applyFill="1" applyBorder="1" applyAlignment="1">
      <alignment horizontal="right"/>
    </xf>
    <xf numFmtId="0" fontId="0" fillId="12" borderId="20" xfId="0" applyFont="1" applyFill="1" applyBorder="1" applyAlignment="1">
      <alignment horizontal="left"/>
    </xf>
    <xf numFmtId="0" fontId="60" fillId="20" borderId="22" xfId="0" applyFont="1" applyFill="1" applyBorder="1" applyAlignment="1" applyProtection="1">
      <alignment/>
      <protection hidden="1"/>
    </xf>
    <xf numFmtId="0" fontId="9" fillId="20" borderId="23" xfId="0" applyFont="1" applyFill="1" applyBorder="1" applyAlignment="1">
      <alignment/>
    </xf>
    <xf numFmtId="1" fontId="9" fillId="20" borderId="23" xfId="0" applyNumberFormat="1" applyFont="1" applyFill="1" applyBorder="1" applyAlignment="1">
      <alignment horizontal="right"/>
    </xf>
    <xf numFmtId="0" fontId="9" fillId="20" borderId="24" xfId="0" applyFont="1" applyFill="1" applyBorder="1" applyAlignment="1">
      <alignment horizontal="left"/>
    </xf>
    <xf numFmtId="0" fontId="60" fillId="20" borderId="23" xfId="0" applyFont="1" applyFill="1" applyBorder="1" applyAlignment="1">
      <alignment/>
    </xf>
    <xf numFmtId="0" fontId="60" fillId="20" borderId="2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60" fillId="21" borderId="61" xfId="203" applyFont="1" applyFill="1" applyBorder="1">
      <alignment/>
      <protection/>
    </xf>
    <xf numFmtId="0" fontId="9" fillId="21" borderId="61" xfId="203" applyFont="1" applyFill="1" applyBorder="1">
      <alignment/>
      <protection/>
    </xf>
    <xf numFmtId="0" fontId="60" fillId="21" borderId="62" xfId="203" applyFont="1" applyFill="1" applyBorder="1" applyAlignment="1">
      <alignment horizontal="left"/>
      <protection/>
    </xf>
  </cellXfs>
  <cellStyles count="239">
    <cellStyle name="Normal" xfId="0"/>
    <cellStyle name="20% - Accent1" xfId="15"/>
    <cellStyle name="20% - Accent1_TipJotiwm2010" xfId="16"/>
    <cellStyle name="20% - Accent2" xfId="17"/>
    <cellStyle name="20% - Accent2_TipJotiwm2010" xfId="18"/>
    <cellStyle name="20% - Accent3" xfId="19"/>
    <cellStyle name="20% - Accent3_TipJotiwm2010" xfId="20"/>
    <cellStyle name="20% - Accent4" xfId="21"/>
    <cellStyle name="20% - Accent4_TipJotiwm2010" xfId="22"/>
    <cellStyle name="20% - Accent5" xfId="23"/>
    <cellStyle name="20% - Accent5_TipJotiwm2010" xfId="24"/>
    <cellStyle name="20% - Accent6" xfId="25"/>
    <cellStyle name="20% - Accent6_TipJotiwm2010" xfId="26"/>
    <cellStyle name="20% - Akzent1" xfId="27"/>
    <cellStyle name="20% - Akzent1_TipJotiwm2010" xfId="28"/>
    <cellStyle name="20% - Akzent2" xfId="29"/>
    <cellStyle name="20% - Akzent2_TipJotiwm2010" xfId="30"/>
    <cellStyle name="20% - Akzent3" xfId="31"/>
    <cellStyle name="20% - Akzent3_TipJotiwm2010" xfId="32"/>
    <cellStyle name="20% - Akzent4" xfId="33"/>
    <cellStyle name="20% - Akzent4_TipJotiwm2010" xfId="34"/>
    <cellStyle name="20% - Akzent5" xfId="35"/>
    <cellStyle name="20% - Akzent5_TipJotiwm2010" xfId="36"/>
    <cellStyle name="20% - Akzent6" xfId="37"/>
    <cellStyle name="20% - Akzent6_TipJotiwm2010" xfId="38"/>
    <cellStyle name="40% - Accent1" xfId="39"/>
    <cellStyle name="40% - Accent1_TipJotiwm2010" xfId="40"/>
    <cellStyle name="40% - Accent2" xfId="41"/>
    <cellStyle name="40% - Accent2_TipJotiwm2010" xfId="42"/>
    <cellStyle name="40% - Accent3" xfId="43"/>
    <cellStyle name="40% - Accent3_TipJotiwm2010" xfId="44"/>
    <cellStyle name="40% - Accent4" xfId="45"/>
    <cellStyle name="40% - Accent4_TipJotiwm2010" xfId="46"/>
    <cellStyle name="40% - Accent5" xfId="47"/>
    <cellStyle name="40% - Accent5_TipJotiwm2010" xfId="48"/>
    <cellStyle name="40% - Accent6" xfId="49"/>
    <cellStyle name="40% - Accent6_TipJotiwm2010" xfId="50"/>
    <cellStyle name="40% - Akzent1" xfId="51"/>
    <cellStyle name="40% - Akzent1_TipJotiwm2010" xfId="52"/>
    <cellStyle name="40% - Akzent2" xfId="53"/>
    <cellStyle name="40% - Akzent2_TipJotiwm2010" xfId="54"/>
    <cellStyle name="40% - Akzent3" xfId="55"/>
    <cellStyle name="40% - Akzent3_TipJotiwm2010" xfId="56"/>
    <cellStyle name="40% - Akzent4" xfId="57"/>
    <cellStyle name="40% - Akzent4_TipJotiwm2010" xfId="58"/>
    <cellStyle name="40% - Akzent5" xfId="59"/>
    <cellStyle name="40% - Akzent5_TipJotiwm2010" xfId="60"/>
    <cellStyle name="40% - Akzent6" xfId="61"/>
    <cellStyle name="40% - Akzent6_TipJotiwm2010" xfId="62"/>
    <cellStyle name="60% - Accent1" xfId="63"/>
    <cellStyle name="60% - Accent1_TipJotiwm2010" xfId="64"/>
    <cellStyle name="60% - Accent2" xfId="65"/>
    <cellStyle name="60% - Accent2_TipJotiwm2010" xfId="66"/>
    <cellStyle name="60% - Accent3" xfId="67"/>
    <cellStyle name="60% - Accent3_TipJotiwm2010" xfId="68"/>
    <cellStyle name="60% - Accent4" xfId="69"/>
    <cellStyle name="60% - Accent4_TipJotiwm2010" xfId="70"/>
    <cellStyle name="60% - Accent5" xfId="71"/>
    <cellStyle name="60% - Accent5_TipJotiwm2010" xfId="72"/>
    <cellStyle name="60% - Accent6" xfId="73"/>
    <cellStyle name="60% - Accent6_TipJotiwm2010" xfId="74"/>
    <cellStyle name="60% - Akzent1" xfId="75"/>
    <cellStyle name="60% - Akzent1_TipJotiwm2010" xfId="76"/>
    <cellStyle name="60% - Akzent2" xfId="77"/>
    <cellStyle name="60% - Akzent2_TipJotiwm2010" xfId="78"/>
    <cellStyle name="60% - Akzent3" xfId="79"/>
    <cellStyle name="60% - Akzent3_TipJotiwm2010" xfId="80"/>
    <cellStyle name="60% - Akzent4" xfId="81"/>
    <cellStyle name="60% - Akzent4_TipJotiwm2010" xfId="82"/>
    <cellStyle name="60% - Akzent5" xfId="83"/>
    <cellStyle name="60% - Akzent5_TipJotiwm2010" xfId="84"/>
    <cellStyle name="60% - Akzent6" xfId="85"/>
    <cellStyle name="60% - Akzent6_TipJotiwm2010" xfId="86"/>
    <cellStyle name="Accent1" xfId="87"/>
    <cellStyle name="Accent1_TipJotiwm2010" xfId="88"/>
    <cellStyle name="Accent2" xfId="89"/>
    <cellStyle name="Accent2_TipJotiwm2010" xfId="90"/>
    <cellStyle name="Accent3" xfId="91"/>
    <cellStyle name="Accent3_TipJotiwm2010" xfId="92"/>
    <cellStyle name="Accent4" xfId="93"/>
    <cellStyle name="Accent4_TipJotiwm2010" xfId="94"/>
    <cellStyle name="Accent5" xfId="95"/>
    <cellStyle name="Accent5_TipJotiwm2010" xfId="96"/>
    <cellStyle name="Accent6" xfId="97"/>
    <cellStyle name="Accent6_TipJotiwm2010" xfId="98"/>
    <cellStyle name="Akzent1" xfId="99"/>
    <cellStyle name="Akzent1_TipJotiwm2010" xfId="100"/>
    <cellStyle name="Akzent2" xfId="101"/>
    <cellStyle name="Akzent2_TipJotiwm2010" xfId="102"/>
    <cellStyle name="Akzent3" xfId="103"/>
    <cellStyle name="Akzent3_TipJotiwm2010" xfId="104"/>
    <cellStyle name="Akzent4" xfId="105"/>
    <cellStyle name="Akzent4_TipJotiwm2010" xfId="106"/>
    <cellStyle name="Akzent5" xfId="107"/>
    <cellStyle name="Akzent5_TipJotiwm2010" xfId="108"/>
    <cellStyle name="Akzent6" xfId="109"/>
    <cellStyle name="Akzent6_TipJotiwm2010" xfId="110"/>
    <cellStyle name="Ausgabe" xfId="111"/>
    <cellStyle name="Ausgabe_TipJotiwm2010" xfId="112"/>
    <cellStyle name="Bad" xfId="113"/>
    <cellStyle name="Bad_TipJotiwm2010" xfId="114"/>
    <cellStyle name="Berechnung" xfId="115"/>
    <cellStyle name="Berechnung_TipJotiwm2010" xfId="116"/>
    <cellStyle name="Followed Hyperlink" xfId="117"/>
    <cellStyle name="Calculation" xfId="118"/>
    <cellStyle name="Calculation_TipJotiwm2010" xfId="119"/>
    <cellStyle name="Check Cell" xfId="120"/>
    <cellStyle name="Check Cell_TipJotiwm2010" xfId="121"/>
    <cellStyle name="Comma" xfId="122"/>
    <cellStyle name="Comma [0]" xfId="123"/>
    <cellStyle name="Dezimal [0]_EM2004deutschUli" xfId="124"/>
    <cellStyle name="Dezimal [0]_EM2004deutschUli_peterwm2010" xfId="125"/>
    <cellStyle name="Dezimal [0]_EM2004deutschUli_peterwm2010_TipJotiwm2010" xfId="126"/>
    <cellStyle name="Dezimal [0]_EM2004deutschUli_peterwm2010_TipJotiwm2010_PunkteAlle" xfId="127"/>
    <cellStyle name="Dezimal [0]_EM2004deutschUli_TipJotiwm2010" xfId="128"/>
    <cellStyle name="Dezimal [0]_EM2004deutschUli_TipJotiwm2010_PunkteAlle" xfId="129"/>
    <cellStyle name="Dezimal [0]_marckoehlerwm2010 Formular" xfId="130"/>
    <cellStyle name="Dezimal [0]_marckoehlerwm2010 Formular_TipJotiwm2010" xfId="131"/>
    <cellStyle name="Dezimal [0]_marckoehlerwm2010 Formular_TipJotiwm2010_PunkteAlle" xfId="132"/>
    <cellStyle name="Dezimal [0]_pascalwm2010" xfId="133"/>
    <cellStyle name="Dezimal [0]_pascalwm2010_TipJotiwm2010" xfId="134"/>
    <cellStyle name="Dezimal [0]_pascalwm2010_TipJotiwm2010_PunkteAlle" xfId="135"/>
    <cellStyle name="Dezimal [0]_peterwm2010" xfId="136"/>
    <cellStyle name="Dezimal [0]_peterwm2010_TipJotiwm2010" xfId="137"/>
    <cellStyle name="Dezimal [0]_peterwm2010_TipJotiwm2010_PunkteAlle" xfId="138"/>
    <cellStyle name="Dezimal [0]_TipJotiwm2010" xfId="139"/>
    <cellStyle name="Dezimal_EM2004deutschUli" xfId="140"/>
    <cellStyle name="Dezimal_EM2004deutschUli_peterwm2010" xfId="141"/>
    <cellStyle name="Dezimal_EM2004deutschUli_peterwm2010_TipJotiwm2010" xfId="142"/>
    <cellStyle name="Dezimal_EM2004deutschUli_peterwm2010_TipJotiwm2010_PunkteAlle" xfId="143"/>
    <cellStyle name="Dezimal_EM2004deutschUli_TipJotiwm2010" xfId="144"/>
    <cellStyle name="Dezimal_EM2004deutschUli_TipJotiwm2010_PunkteAlle" xfId="145"/>
    <cellStyle name="Dezimal_marckoehlerwm2010 Formular" xfId="146"/>
    <cellStyle name="Dezimal_marckoehlerwm2010 Formular_TipJotiwm2010" xfId="147"/>
    <cellStyle name="Dezimal_marckoehlerwm2010 Formular_TipJotiwm2010_PunkteAlle" xfId="148"/>
    <cellStyle name="Dezimal_pascalwm2010" xfId="149"/>
    <cellStyle name="Dezimal_pascalwm2010_TipJotiwm2010" xfId="150"/>
    <cellStyle name="Dezimal_pascalwm2010_TipJotiwm2010_PunkteAlle" xfId="151"/>
    <cellStyle name="Dezimal_peterwm2010" xfId="152"/>
    <cellStyle name="Dezimal_peterwm2010_TipJotiwm2010" xfId="153"/>
    <cellStyle name="Dezimal_peterwm2010_TipJotiwm2010_PunkteAlle" xfId="154"/>
    <cellStyle name="Dezimal_TipJotiwm2010" xfId="155"/>
    <cellStyle name="Eingabe" xfId="156"/>
    <cellStyle name="Eingabe_TipJotiwm2010" xfId="157"/>
    <cellStyle name="Ergebnis" xfId="158"/>
    <cellStyle name="Erklärender Text" xfId="159"/>
    <cellStyle name="Explanatory Text" xfId="160"/>
    <cellStyle name="Good" xfId="161"/>
    <cellStyle name="Good_TipJotiwm2010" xfId="162"/>
    <cellStyle name="Gut" xfId="163"/>
    <cellStyle name="Gut_TipJotiwm2010" xfId="164"/>
    <cellStyle name="Heading 1" xfId="165"/>
    <cellStyle name="Heading 2" xfId="166"/>
    <cellStyle name="Heading 3" xfId="167"/>
    <cellStyle name="Heading 4" xfId="168"/>
    <cellStyle name="Hyperlink" xfId="169"/>
    <cellStyle name="Input" xfId="170"/>
    <cellStyle name="Input_TipJotiwm2010" xfId="171"/>
    <cellStyle name="Linked Cell" xfId="172"/>
    <cellStyle name="Neutral" xfId="173"/>
    <cellStyle name="Neutral_TipJotiwm2010" xfId="174"/>
    <cellStyle name="Note" xfId="175"/>
    <cellStyle name="Note_TipJotiwm2010" xfId="176"/>
    <cellStyle name="Note_TipJotiwm2010_PunkteAlle" xfId="177"/>
    <cellStyle name="Notiz" xfId="178"/>
    <cellStyle name="Notiz_TipJotiwm2010" xfId="179"/>
    <cellStyle name="Notiz_TipJotiwm2010_PunkteAlle" xfId="180"/>
    <cellStyle name="Output" xfId="181"/>
    <cellStyle name="Output_TipJotiwm2010" xfId="182"/>
    <cellStyle name="Percent" xfId="183"/>
    <cellStyle name="Prozent_marckoehlerwm2010 Formular" xfId="184"/>
    <cellStyle name="Prozent_marckoehlerwm2010 Formular_TipJotiwm2010" xfId="185"/>
    <cellStyle name="Prozent_marckoehlerwm2010 Formular_TipJotiwm2010_PunkteAlle" xfId="186"/>
    <cellStyle name="Prozent_pascalwm2010" xfId="187"/>
    <cellStyle name="Prozent_pascalwm2010_TipJotiwm2010" xfId="188"/>
    <cellStyle name="Prozent_pascalwm2010_TipJotiwm2010_PunkteAlle" xfId="189"/>
    <cellStyle name="Prozent_TipJotiwm2010" xfId="190"/>
    <cellStyle name="Schlecht" xfId="191"/>
    <cellStyle name="Schlecht_TipJotiwm2010" xfId="192"/>
    <cellStyle name="Standard_EM2008Spielplanvolker" xfId="193"/>
    <cellStyle name="Standard_EM2008Spielplanvolker_FLO" xfId="194"/>
    <cellStyle name="Standard_EM2008Spielplanvolker_FLO_TipJotiwm2010" xfId="195"/>
    <cellStyle name="Standard_EM2008Spielplanvolker_FLO_TipJotiwm2010_PunkteAlle" xfId="196"/>
    <cellStyle name="Standard_EM2008Spielplanvolker_PunkteAlle" xfId="197"/>
    <cellStyle name="Standard_marckoehlerwm2010 Formular" xfId="198"/>
    <cellStyle name="Standard_marckoehlerwm2010 Formular_FLO" xfId="199"/>
    <cellStyle name="Standard_marckoehlerwm2010 Formular_FLO_TipJotiwm2010" xfId="200"/>
    <cellStyle name="Standard_marckoehlerwm2010 Formular_FLO_TipJotiwm2010_PunkteAlle" xfId="201"/>
    <cellStyle name="Standard_marckoehlerwm2010 Formular_PunkteAlle" xfId="202"/>
    <cellStyle name="Standard_pascalwm2010" xfId="203"/>
    <cellStyle name="Standard_pascalwm2010_PunkteAlle" xfId="204"/>
    <cellStyle name="Standard_TipJotiwm2010" xfId="205"/>
    <cellStyle name="Standard_TipJotiwm2010_PunkteAlle" xfId="206"/>
    <cellStyle name="Title" xfId="207"/>
    <cellStyle name="Total" xfId="208"/>
    <cellStyle name="Überschrift" xfId="209"/>
    <cellStyle name="Überschrift 1" xfId="210"/>
    <cellStyle name="Überschrift 2" xfId="211"/>
    <cellStyle name="Überschrift 3" xfId="212"/>
    <cellStyle name="Überschrift 4" xfId="213"/>
    <cellStyle name="Verknüpfte Zelle" xfId="214"/>
    <cellStyle name="Currency" xfId="215"/>
    <cellStyle name="Currency [0]" xfId="216"/>
    <cellStyle name="Währung [0]_EM2004deutschUli" xfId="217"/>
    <cellStyle name="Währung [0]_EM2004deutschUli_peterwm2010" xfId="218"/>
    <cellStyle name="Währung [0]_EM2004deutschUli_peterwm2010_TipJotiwm2010" xfId="219"/>
    <cellStyle name="Währung [0]_EM2004deutschUli_peterwm2010_TipJotiwm2010_PunkteAlle" xfId="220"/>
    <cellStyle name="Währung [0]_EM2004deutschUli_TipJotiwm2010" xfId="221"/>
    <cellStyle name="Währung [0]_EM2004deutschUli_TipJotiwm2010_PunkteAlle" xfId="222"/>
    <cellStyle name="Währung [0]_marckoehlerwm2010 Formular" xfId="223"/>
    <cellStyle name="Währung [0]_marckoehlerwm2010 Formular_TipJotiwm2010" xfId="224"/>
    <cellStyle name="Währung [0]_marckoehlerwm2010 Formular_TipJotiwm2010_PunkteAlle" xfId="225"/>
    <cellStyle name="Währung [0]_pascalwm2010" xfId="226"/>
    <cellStyle name="Währung [0]_pascalwm2010_TipJotiwm2010" xfId="227"/>
    <cellStyle name="Währung [0]_pascalwm2010_TipJotiwm2010_PunkteAlle" xfId="228"/>
    <cellStyle name="Währung [0]_peterwm2010" xfId="229"/>
    <cellStyle name="Währung [0]_peterwm2010_TipJotiwm2010" xfId="230"/>
    <cellStyle name="Währung [0]_peterwm2010_TipJotiwm2010_PunkteAlle" xfId="231"/>
    <cellStyle name="Währung [0]_TipJotiwm2010" xfId="232"/>
    <cellStyle name="Währung_EM2004deutschUli" xfId="233"/>
    <cellStyle name="Währung_EM2004deutschUli_peterwm2010" xfId="234"/>
    <cellStyle name="Währung_EM2004deutschUli_peterwm2010_TipJotiwm2010" xfId="235"/>
    <cellStyle name="Währung_EM2004deutschUli_peterwm2010_TipJotiwm2010_PunkteAlle" xfId="236"/>
    <cellStyle name="Währung_EM2004deutschUli_TipJotiwm2010" xfId="237"/>
    <cellStyle name="Währung_EM2004deutschUli_TipJotiwm2010_PunkteAlle" xfId="238"/>
    <cellStyle name="Währung_marckoehlerwm2010 Formular" xfId="239"/>
    <cellStyle name="Währung_marckoehlerwm2010 Formular_TipJotiwm2010" xfId="240"/>
    <cellStyle name="Währung_marckoehlerwm2010 Formular_TipJotiwm2010_PunkteAlle" xfId="241"/>
    <cellStyle name="Währung_pascalwm2010" xfId="242"/>
    <cellStyle name="Währung_pascalwm2010_TipJotiwm2010" xfId="243"/>
    <cellStyle name="Währung_pascalwm2010_TipJotiwm2010_PunkteAlle" xfId="244"/>
    <cellStyle name="Währung_peterwm2010" xfId="245"/>
    <cellStyle name="Währung_peterwm2010_TipJotiwm2010" xfId="246"/>
    <cellStyle name="Währung_peterwm2010_TipJotiwm2010_PunkteAlle" xfId="247"/>
    <cellStyle name="Währung_TipJotiwm2010" xfId="248"/>
    <cellStyle name="Warnender Text" xfId="249"/>
    <cellStyle name="Warning Text" xfId="250"/>
    <cellStyle name="Zelle überprüfen" xfId="251"/>
    <cellStyle name="Zelle überprüfen_TipJotiwm2010" xfId="2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6"/>
  <sheetViews>
    <sheetView showGridLines="0" workbookViewId="0" topLeftCell="A102">
      <selection activeCell="F118" sqref="F118"/>
    </sheetView>
  </sheetViews>
  <sheetFormatPr defaultColWidth="11.421875" defaultRowHeight="12.75"/>
  <cols>
    <col min="1" max="1" width="14.7109375" style="0" customWidth="1"/>
    <col min="2" max="2" width="18.57421875" style="0" customWidth="1"/>
    <col min="3" max="3" width="14.140625" style="0" customWidth="1"/>
    <col min="4" max="4" width="1.28515625" style="0" customWidth="1"/>
    <col min="5" max="5" width="23.28125" style="0" customWidth="1"/>
    <col min="6" max="6" width="7.140625" style="0" customWidth="1"/>
    <col min="7" max="7" width="1.28515625" style="0" customWidth="1"/>
    <col min="8" max="8" width="4.140625" style="0" customWidth="1"/>
    <col min="10" max="10" width="15.00390625" style="0" customWidth="1"/>
    <col min="11" max="11" width="7.28125" style="0" customWidth="1"/>
    <col min="12" max="12" width="4.00390625" style="0" customWidth="1"/>
    <col min="13" max="13" width="3.421875" style="0" customWidth="1"/>
    <col min="14" max="14" width="1.421875" style="2" customWidth="1"/>
    <col min="15" max="15" width="4.00390625" style="0" customWidth="1"/>
    <col min="16" max="16" width="25.140625" style="0" hidden="1" customWidth="1"/>
    <col min="17" max="17" width="10.8515625" style="0" hidden="1" customWidth="1"/>
    <col min="18" max="18" width="35.57421875" style="0" hidden="1" customWidth="1"/>
    <col min="19" max="19" width="4.7109375" style="0" hidden="1" customWidth="1"/>
    <col min="20" max="20" width="4.140625" style="0" hidden="1" customWidth="1"/>
    <col min="21" max="21" width="4.57421875" style="0" hidden="1" customWidth="1"/>
    <col min="22" max="22" width="7.140625" style="0" hidden="1" customWidth="1"/>
    <col min="23" max="23" width="5.8515625" style="0" hidden="1" customWidth="1"/>
    <col min="24" max="24" width="7.421875" style="0" hidden="1" customWidth="1"/>
    <col min="25" max="25" width="8.8515625" style="0" hidden="1" customWidth="1"/>
    <col min="26" max="26" width="9.140625" style="0" hidden="1" customWidth="1"/>
    <col min="27" max="27" width="3.7109375" style="0" hidden="1" customWidth="1"/>
    <col min="28" max="28" width="4.57421875" style="0" customWidth="1"/>
  </cols>
  <sheetData>
    <row r="1" spans="1:12" ht="30.75" thickBot="1">
      <c r="A1" s="116" t="s">
        <v>80</v>
      </c>
      <c r="B1" s="20"/>
      <c r="C1" s="20"/>
      <c r="D1" s="20"/>
      <c r="E1" s="20"/>
      <c r="F1" s="20"/>
      <c r="G1" s="20"/>
      <c r="H1" s="20"/>
      <c r="I1" s="20"/>
      <c r="J1" s="21"/>
      <c r="K1" s="17"/>
      <c r="L1" s="17"/>
    </row>
    <row r="2" spans="1:5" ht="15.75">
      <c r="A2" s="114" t="s">
        <v>137</v>
      </c>
      <c r="E2" s="23" t="str">
        <f ca="1">CONCATENATE(DATE(2010,6,11)-TODAY()," Tagen")</f>
        <v>-36 Tagen</v>
      </c>
    </row>
    <row r="3" ht="15.75">
      <c r="E3" s="23"/>
    </row>
    <row r="4" spans="1:26" ht="15.75">
      <c r="A4" s="46" t="s">
        <v>0</v>
      </c>
      <c r="C4" s="8" t="s">
        <v>2</v>
      </c>
      <c r="J4" s="8" t="s">
        <v>12</v>
      </c>
      <c r="Y4" t="s">
        <v>19</v>
      </c>
      <c r="Z4" t="s">
        <v>18</v>
      </c>
    </row>
    <row r="5" spans="1:27" ht="12.75">
      <c r="A5" s="28" t="s">
        <v>67</v>
      </c>
      <c r="B5" s="29" t="s">
        <v>81</v>
      </c>
      <c r="C5" s="30" t="str">
        <f>A5</f>
        <v>Südafrika</v>
      </c>
      <c r="D5" s="31" t="s">
        <v>3</v>
      </c>
      <c r="E5" s="31" t="str">
        <f>A6</f>
        <v>Mexiko</v>
      </c>
      <c r="F5" s="31">
        <v>1</v>
      </c>
      <c r="G5" s="31" t="s">
        <v>3</v>
      </c>
      <c r="H5" s="32">
        <v>1</v>
      </c>
      <c r="K5" s="69" t="s">
        <v>17</v>
      </c>
      <c r="L5" s="70"/>
      <c r="M5" s="71" t="s">
        <v>18</v>
      </c>
      <c r="N5" s="72"/>
      <c r="O5" s="73"/>
      <c r="S5" t="str">
        <f>C5</f>
        <v>Südafrika</v>
      </c>
      <c r="T5" s="4">
        <f>IF(F5="",0,IF(F5&lt;H5,0,IF(F5&gt;H5,3,IF(F5=H5,1))))</f>
        <v>1</v>
      </c>
      <c r="U5" s="4">
        <f>IF(H7="",0,IF(H7&gt;F7,0,IF(H7&lt;F7,3,IF(F7=H7,1))))</f>
        <v>0</v>
      </c>
      <c r="V5" s="4">
        <f>IF(H9="",0,IF(F9&lt;H9,3,IF(F9=H9,1,IF(F9&gt;H9,0))))</f>
        <v>3</v>
      </c>
      <c r="W5" s="4">
        <f>IF(T5="","",IF(U5=" ","",IF(V5=" ",,T5+U5+V5)))</f>
        <v>4</v>
      </c>
      <c r="X5" s="4">
        <f>IF(Y5=0,"",RANK(Y5,Y5:Y8))</f>
        <v>3</v>
      </c>
      <c r="Y5" s="7">
        <f>IF(H5="",,(100+Z5-AA5)/100+(1+Z5)/1000+W5)</f>
        <v>4.984</v>
      </c>
      <c r="Z5">
        <f>F5+F7+H9</f>
        <v>3</v>
      </c>
      <c r="AA5">
        <f>H5+H7+F9</f>
        <v>5</v>
      </c>
    </row>
    <row r="6" spans="1:27" ht="12.75">
      <c r="A6" s="33" t="s">
        <v>32</v>
      </c>
      <c r="B6" s="25" t="s">
        <v>82</v>
      </c>
      <c r="C6" s="34" t="str">
        <f>A7</f>
        <v>Uruguay</v>
      </c>
      <c r="D6" s="35" t="s">
        <v>3</v>
      </c>
      <c r="E6" s="35" t="str">
        <f>A8</f>
        <v>Frankreich</v>
      </c>
      <c r="F6" s="35">
        <v>0</v>
      </c>
      <c r="G6" s="35" t="s">
        <v>3</v>
      </c>
      <c r="H6" s="36">
        <v>0</v>
      </c>
      <c r="I6" s="27" t="s">
        <v>13</v>
      </c>
      <c r="J6" s="74" t="str">
        <f>IF(X5=1,S5,IF(X6=1,S6,IF(X7=1,S7,IF(X8=1,S8," "))))</f>
        <v>Uruguay</v>
      </c>
      <c r="K6" s="63">
        <f>IF(X6=1,W6,IF(X5=1,W5,IF(X7=1,W7,IF(X8=1,W8,""))))</f>
        <v>7</v>
      </c>
      <c r="L6" s="63"/>
      <c r="M6" s="64">
        <f>IF(X5=1,Z5,IF(X6=1,Z6,IF(X7=1,Z7,IF(X8=1,Z8,""))))</f>
        <v>4</v>
      </c>
      <c r="N6" s="63" t="s">
        <v>3</v>
      </c>
      <c r="O6" s="65">
        <f>IF(X5=1,AA5,IF(X6=1,AA6,IF(X7=1,AA7,IF(X8=1,AA8,""))))</f>
        <v>0</v>
      </c>
      <c r="S6" t="str">
        <f>E5</f>
        <v>Mexiko</v>
      </c>
      <c r="T6" s="4">
        <f>IF(H5="",0,IF(H5&lt;F5,0,IF(H5&gt;F5,3,IF(H5=F5,1))))</f>
        <v>1</v>
      </c>
      <c r="U6" s="4">
        <f>IF(F8="",0,IF(U8=0,3,IF(U8=1,1,IF(U8=3,0))))</f>
        <v>3</v>
      </c>
      <c r="V6" s="4">
        <f>IF(F10="",0,IF(F10&lt;H10,0,IF(F10&gt;H10,3,IF(F10=H10,1))))</f>
        <v>0</v>
      </c>
      <c r="W6" s="4">
        <f>IF(T6=" ","",T6+U6+V6)</f>
        <v>4</v>
      </c>
      <c r="X6" s="4">
        <f>IF(Y6=0," ",RANK(Y6,Y5:Y8))</f>
        <v>2</v>
      </c>
      <c r="Y6" s="7">
        <f>IF(H5="",,(100+Z6-AA6)/100+(1.1+Z6)/1000+W6)</f>
        <v>5.0141</v>
      </c>
      <c r="Z6">
        <f>H5+H8+F10</f>
        <v>3</v>
      </c>
      <c r="AA6">
        <f>F5+F8+H10</f>
        <v>2</v>
      </c>
    </row>
    <row r="7" spans="1:27" ht="12.75">
      <c r="A7" s="33" t="s">
        <v>65</v>
      </c>
      <c r="B7" s="24" t="s">
        <v>83</v>
      </c>
      <c r="C7" s="37" t="str">
        <f>A5</f>
        <v>Südafrika</v>
      </c>
      <c r="D7" s="38" t="s">
        <v>3</v>
      </c>
      <c r="E7" s="38" t="str">
        <f>A7</f>
        <v>Uruguay</v>
      </c>
      <c r="F7" s="38">
        <v>0</v>
      </c>
      <c r="G7" s="38" t="s">
        <v>3</v>
      </c>
      <c r="H7" s="39">
        <v>3</v>
      </c>
      <c r="I7" s="27" t="s">
        <v>14</v>
      </c>
      <c r="J7" s="75" t="str">
        <f>IF(X5=2,S5,IF(X6=2,S6,IF(X7=2,S7,IF(X8=2,S8,""))))</f>
        <v>Mexiko</v>
      </c>
      <c r="K7" s="66">
        <f>IF(X5=2,W5,IF(X6=2,W6,IF(X7=2,W7,IF(X8=2,W8,""))))</f>
        <v>4</v>
      </c>
      <c r="L7" s="66"/>
      <c r="M7" s="67">
        <f>IF(X5=2,Z5,IF(X6=2,Z6,IF(X7=2,Z7,IF(X8=2,Z8,""))))</f>
        <v>3</v>
      </c>
      <c r="N7" s="66" t="s">
        <v>3</v>
      </c>
      <c r="O7" s="68">
        <f>IF(X5=2,AA5,IF(X6=2,AA6,IF(X7=2,AA7,IF(X8=2,AA8,""))))</f>
        <v>2</v>
      </c>
      <c r="S7" t="str">
        <f>C6</f>
        <v>Uruguay</v>
      </c>
      <c r="T7" s="4">
        <f>IF(F6="",0,IF(F6&lt;H6,0,IF(F6&gt;H6,3,IF(F6=H6,1))))</f>
        <v>1</v>
      </c>
      <c r="U7" s="4">
        <f>IF(F7="",0,IF(U5=0,3,IF(U5=1,1,IF(U5=3,0))))</f>
        <v>3</v>
      </c>
      <c r="V7" s="4">
        <f>IF(F10="",0,IF(V6=0,3,IF(V6=1,1,IF(V6=3,0))))</f>
        <v>3</v>
      </c>
      <c r="W7" s="4">
        <f>IF(T7=" ","",T7+U7+V7)</f>
        <v>7</v>
      </c>
      <c r="X7" s="4">
        <f>IF(Y7=0,"",RANK(Y7,Y5:Y8))</f>
        <v>1</v>
      </c>
      <c r="Y7" s="7">
        <f>IF(H6="",,(100+Z7-AA7)/100+(1.3+Z7)/1000+W7)</f>
        <v>8.045300000000001</v>
      </c>
      <c r="Z7">
        <f>F6+H7+H10</f>
        <v>4</v>
      </c>
      <c r="AA7">
        <f>H6+F7+F10</f>
        <v>0</v>
      </c>
    </row>
    <row r="8" spans="1:27" ht="12.75">
      <c r="A8" s="33" t="s">
        <v>1</v>
      </c>
      <c r="B8" s="25" t="s">
        <v>84</v>
      </c>
      <c r="C8" s="34" t="str">
        <f>A8</f>
        <v>Frankreich</v>
      </c>
      <c r="D8" s="35" t="s">
        <v>3</v>
      </c>
      <c r="E8" s="35" t="str">
        <f>A6</f>
        <v>Mexiko</v>
      </c>
      <c r="F8" s="35">
        <v>0</v>
      </c>
      <c r="G8" s="35" t="s">
        <v>3</v>
      </c>
      <c r="H8" s="36">
        <v>2</v>
      </c>
      <c r="I8" s="1" t="s">
        <v>15</v>
      </c>
      <c r="J8" s="19" t="str">
        <f>IF(X5=3,S5,IF(X6=3,S6,IF(X7=3,S7,IF(X8=3,S8,""))))</f>
        <v>Südafrika</v>
      </c>
      <c r="K8" s="4">
        <f>IF(X5=3,W5,IF(X6=3,W6,IF(X7=3,W7,IF(X8=3,W8,""))))</f>
        <v>4</v>
      </c>
      <c r="L8" s="4"/>
      <c r="M8" s="5">
        <f>IF(X5=3,Z5,IF(X6=3,Z6,IF(X7=3,Z7,IF(X8=3,Z8,""))))</f>
        <v>3</v>
      </c>
      <c r="N8" s="4" t="s">
        <v>3</v>
      </c>
      <c r="O8" s="6">
        <f>IF(X5=3,AA5,IF(X6=3,AA6,IF(X7=3,AA7,IF(X8=3,AA8,""))))</f>
        <v>5</v>
      </c>
      <c r="S8" t="str">
        <f>E6</f>
        <v>Frankreich</v>
      </c>
      <c r="T8" s="4">
        <f>IF(F6="",0,IF(F6&lt;H6,3,IF(F6&gt;H6,0,IF(F6=H6,1))))</f>
        <v>1</v>
      </c>
      <c r="U8" s="4">
        <f>IF(F8="",0,IF(F8&lt;H8,0,IF(F8&gt;H8,3,IF(F8=H8,1))))</f>
        <v>0</v>
      </c>
      <c r="V8" s="4">
        <f>IF(F9="",0,IF(V5=0,3,IF(V5=1,1,IF(V5=3,0))))</f>
        <v>0</v>
      </c>
      <c r="W8" s="4">
        <f>IF(T8=" ","",T8+U8+V8)</f>
        <v>1</v>
      </c>
      <c r="X8" s="4">
        <f>IF(Y8=0,"",RANK(Y8,Y5:Y8))</f>
        <v>4</v>
      </c>
      <c r="Y8" s="7">
        <f>IF(H6="",,(100+Z8-AA8)/100+(1.4+Z8)/1000+W8)</f>
        <v>1.9724</v>
      </c>
      <c r="Z8">
        <f>H6+F8+F9</f>
        <v>1</v>
      </c>
      <c r="AA8">
        <f>F6+H8+H9</f>
        <v>4</v>
      </c>
    </row>
    <row r="9" spans="1:25" ht="12.75">
      <c r="A9" s="40"/>
      <c r="B9" s="24" t="s">
        <v>85</v>
      </c>
      <c r="C9" s="37" t="str">
        <f>A8</f>
        <v>Frankreich</v>
      </c>
      <c r="D9" s="38" t="s">
        <v>3</v>
      </c>
      <c r="E9" s="38" t="str">
        <f>A5</f>
        <v>Südafrika</v>
      </c>
      <c r="F9" s="38">
        <v>1</v>
      </c>
      <c r="G9" s="38" t="s">
        <v>3</v>
      </c>
      <c r="H9" s="39">
        <v>2</v>
      </c>
      <c r="I9" s="1" t="s">
        <v>16</v>
      </c>
      <c r="J9" s="4" t="str">
        <f>IF(X5=4,S5,IF(X6=4,S6,IF(X7=4,S7,IF(X8=4,S8,""))))</f>
        <v>Frankreich</v>
      </c>
      <c r="K9" s="4">
        <f>IF(X5=4,W5,IF(X6=4,W6,IF(X7=4,W7,IF(X8=4,W8,""))))</f>
        <v>1</v>
      </c>
      <c r="L9" s="4"/>
      <c r="M9" s="5">
        <f>IF(X5=4,Z5,IF(X6=4,Z6,IF(X7=4,Z7,IF(X8=4,Z8,""))))</f>
        <v>1</v>
      </c>
      <c r="N9" s="4" t="s">
        <v>3</v>
      </c>
      <c r="O9" s="6">
        <f>IF(X5=4,AA5,IF(X6=4,AA6,IF(X7=4,AA7,IF(X8=4,AA8,""))))</f>
        <v>4</v>
      </c>
      <c r="T9" s="4"/>
      <c r="U9" s="4"/>
      <c r="V9" s="4"/>
      <c r="W9" s="4"/>
      <c r="X9" s="4"/>
      <c r="Y9" s="4"/>
    </row>
    <row r="10" spans="1:13" ht="12.75">
      <c r="A10" s="41"/>
      <c r="B10" s="42" t="s">
        <v>85</v>
      </c>
      <c r="C10" s="43" t="str">
        <f>A6</f>
        <v>Mexiko</v>
      </c>
      <c r="D10" s="44" t="s">
        <v>3</v>
      </c>
      <c r="E10" s="44" t="str">
        <f>A7</f>
        <v>Uruguay</v>
      </c>
      <c r="F10" s="44">
        <v>0</v>
      </c>
      <c r="G10" s="44" t="s">
        <v>3</v>
      </c>
      <c r="H10" s="45">
        <v>1</v>
      </c>
      <c r="M10" s="2"/>
    </row>
    <row r="13" spans="1:26" ht="15.75">
      <c r="A13" s="46" t="s">
        <v>4</v>
      </c>
      <c r="C13" s="8" t="s">
        <v>2</v>
      </c>
      <c r="J13" s="8" t="s">
        <v>12</v>
      </c>
      <c r="Y13" t="s">
        <v>19</v>
      </c>
      <c r="Z13" t="s">
        <v>18</v>
      </c>
    </row>
    <row r="14" spans="1:27" ht="12.75">
      <c r="A14" s="28" t="s">
        <v>30</v>
      </c>
      <c r="B14" s="29" t="s">
        <v>86</v>
      </c>
      <c r="C14" s="30" t="str">
        <f>A14</f>
        <v>Argentinien</v>
      </c>
      <c r="D14" s="31" t="s">
        <v>3</v>
      </c>
      <c r="E14" s="31" t="str">
        <f>A15</f>
        <v>Nigeria</v>
      </c>
      <c r="F14" s="31">
        <v>1</v>
      </c>
      <c r="G14" s="31" t="s">
        <v>3</v>
      </c>
      <c r="H14" s="32">
        <v>0</v>
      </c>
      <c r="K14" s="69" t="s">
        <v>17</v>
      </c>
      <c r="L14" s="70"/>
      <c r="M14" s="71" t="s">
        <v>18</v>
      </c>
      <c r="N14" s="72"/>
      <c r="O14" s="73"/>
      <c r="S14" t="str">
        <f>C14</f>
        <v>Argentinien</v>
      </c>
      <c r="T14" s="4">
        <f>IF(F14="",0,IF(F14&lt;H14,0,IF(F14&gt;H14,3,IF(F14=H14,1))))</f>
        <v>3</v>
      </c>
      <c r="U14" s="4">
        <f>IF(H16="",0,IF(H16&gt;F16,0,IF(H16&lt;F16,3,IF(F16=H16,1))))</f>
        <v>3</v>
      </c>
      <c r="V14" s="4">
        <f>IF(H18="",0,IF(F18&lt;H18,3,IF(F18=H18,1,IF(F18&gt;H18,0))))</f>
        <v>3</v>
      </c>
      <c r="W14" s="4">
        <f>IF(T14="","",IF(U14=" ","",IF(V14=" ",,T14+U14+V14)))</f>
        <v>9</v>
      </c>
      <c r="X14" s="4">
        <f>IF(Y14=0,"",RANK(Y14,Y14:Y17))</f>
        <v>1</v>
      </c>
      <c r="Y14" s="7">
        <f>IF(H14="",,(100+Z14-AA14)/100+(1+Z14)/1000+W14)</f>
        <v>10.068</v>
      </c>
      <c r="Z14">
        <f>F14+F16+H18</f>
        <v>7</v>
      </c>
      <c r="AA14">
        <f>H14+H16+F18</f>
        <v>1</v>
      </c>
    </row>
    <row r="15" spans="1:27" ht="12.75">
      <c r="A15" s="33" t="s">
        <v>70</v>
      </c>
      <c r="B15" s="25" t="s">
        <v>87</v>
      </c>
      <c r="C15" s="34" t="str">
        <f>A16</f>
        <v>Südkorea</v>
      </c>
      <c r="D15" s="35" t="s">
        <v>3</v>
      </c>
      <c r="E15" s="35" t="str">
        <f>A17</f>
        <v>Griechenland</v>
      </c>
      <c r="F15" s="35">
        <v>2</v>
      </c>
      <c r="G15" s="35" t="s">
        <v>3</v>
      </c>
      <c r="H15" s="36">
        <v>0</v>
      </c>
      <c r="I15" s="27" t="s">
        <v>13</v>
      </c>
      <c r="J15" s="74" t="str">
        <f>IF(X14=1,S14,IF(X15=1,S15,IF(X16=1,S16,IF(X17=1,S17," "))))</f>
        <v>Argentinien</v>
      </c>
      <c r="K15" s="63">
        <f>IF(X15=1,W15,IF(X14=1,W14,IF(X16=1,W16,IF(X17=1,W17,""))))</f>
        <v>9</v>
      </c>
      <c r="L15" s="63"/>
      <c r="M15" s="64">
        <f>IF(X14=1,Z14,IF(X15=1,Z15,IF(X16=1,Z16,IF(X17=1,Z17,""))))</f>
        <v>7</v>
      </c>
      <c r="N15" s="63" t="s">
        <v>3</v>
      </c>
      <c r="O15" s="65">
        <f>IF(X14=1,AA14,IF(X15=1,AA15,IF(X16=1,AA16,IF(X17=1,AA17,""))))</f>
        <v>1</v>
      </c>
      <c r="S15" t="str">
        <f>E14</f>
        <v>Nigeria</v>
      </c>
      <c r="T15" s="4">
        <f>IF(H14="",0,IF(H14&lt;F14,0,IF(H14&gt;F14,3,IF(H14=F14,1))))</f>
        <v>0</v>
      </c>
      <c r="U15" s="4">
        <f>IF(F17="",0,IF(U17=0,3,IF(U17=1,1,IF(U17=3,0))))</f>
        <v>0</v>
      </c>
      <c r="V15" s="4">
        <f>IF(F19="",0,IF(F19&lt;H19,0,IF(F19&gt;H19,3,IF(F19=H19,1))))</f>
        <v>1</v>
      </c>
      <c r="W15" s="4">
        <f>IF(T15=" ","",T15+U15+V15)</f>
        <v>1</v>
      </c>
      <c r="X15" s="4">
        <f>IF(Y15=0," ",RANK(Y15,Y14:Y17))</f>
        <v>4</v>
      </c>
      <c r="Y15" s="7">
        <f>IF(H14="",,(100+Z15-AA15)/100+(1.1+Z15)/1000+W15)</f>
        <v>1.9841</v>
      </c>
      <c r="Z15">
        <f>H14+H17+F19</f>
        <v>3</v>
      </c>
      <c r="AA15">
        <f>F14+F17+H19</f>
        <v>5</v>
      </c>
    </row>
    <row r="16" spans="1:27" ht="12.75">
      <c r="A16" s="33" t="s">
        <v>41</v>
      </c>
      <c r="B16" s="24" t="s">
        <v>88</v>
      </c>
      <c r="C16" s="37" t="str">
        <f>A14</f>
        <v>Argentinien</v>
      </c>
      <c r="D16" s="38" t="s">
        <v>3</v>
      </c>
      <c r="E16" s="38" t="str">
        <f>A16</f>
        <v>Südkorea</v>
      </c>
      <c r="F16" s="38">
        <v>4</v>
      </c>
      <c r="G16" s="38" t="s">
        <v>3</v>
      </c>
      <c r="H16" s="39">
        <v>1</v>
      </c>
      <c r="I16" s="27" t="s">
        <v>14</v>
      </c>
      <c r="J16" s="75" t="str">
        <f>IF(X14=2,S14,IF(X15=2,S15,IF(X16=2,S16,IF(X17=2,S17,""))))</f>
        <v>Südkorea</v>
      </c>
      <c r="K16" s="66">
        <f>IF(X14=2,W14,IF(X15=2,W15,IF(X16=2,W16,IF(X17=2,W17,""))))</f>
        <v>4</v>
      </c>
      <c r="L16" s="66"/>
      <c r="M16" s="67">
        <f>IF(X14=2,Z14,IF(X15=2,Z15,IF(X16=2,Z16,IF(X17=2,Z17,""))))</f>
        <v>5</v>
      </c>
      <c r="N16" s="66" t="s">
        <v>3</v>
      </c>
      <c r="O16" s="68">
        <f>IF(X14=2,AA14,IF(X15=2,AA15,IF(X16=2,AA16,IF(X17=2,AA17,""))))</f>
        <v>6</v>
      </c>
      <c r="S16" t="str">
        <f>C15</f>
        <v>Südkorea</v>
      </c>
      <c r="T16" s="4">
        <f>IF(F15="",0,IF(F15&lt;H15,0,IF(F15&gt;H15,3,IF(F15=H15,1))))</f>
        <v>3</v>
      </c>
      <c r="U16" s="4">
        <f>IF(F16="",0,IF(U14=0,3,IF(U14=1,1,IF(U14=3,0))))</f>
        <v>0</v>
      </c>
      <c r="V16" s="4">
        <f>IF(F19="",0,IF(V15=0,3,IF(V15=1,1,IF(V15=3,0))))</f>
        <v>1</v>
      </c>
      <c r="W16" s="4">
        <f>IF(T16=" ","",T16+U16+V16)</f>
        <v>4</v>
      </c>
      <c r="X16" s="4">
        <f>IF(Y16=0,"",RANK(Y16,Y14:Y17))</f>
        <v>2</v>
      </c>
      <c r="Y16" s="7">
        <f>IF(H15="",,(100+Z16-AA16)/100+(1.3+Z16)/1000+W16)</f>
        <v>4.9963</v>
      </c>
      <c r="Z16">
        <f>F15+H16+H19</f>
        <v>5</v>
      </c>
      <c r="AA16">
        <f>H15+F16+F19</f>
        <v>6</v>
      </c>
    </row>
    <row r="17" spans="1:27" ht="12.75">
      <c r="A17" s="33" t="s">
        <v>71</v>
      </c>
      <c r="B17" s="25" t="s">
        <v>89</v>
      </c>
      <c r="C17" s="34" t="str">
        <f>A17</f>
        <v>Griechenland</v>
      </c>
      <c r="D17" s="35" t="s">
        <v>3</v>
      </c>
      <c r="E17" s="35" t="str">
        <f>A15</f>
        <v>Nigeria</v>
      </c>
      <c r="F17" s="35">
        <v>2</v>
      </c>
      <c r="G17" s="35" t="s">
        <v>3</v>
      </c>
      <c r="H17" s="36">
        <v>1</v>
      </c>
      <c r="I17" s="1" t="s">
        <v>15</v>
      </c>
      <c r="J17" s="19" t="str">
        <f>IF(X14=3,S14,IF(X15=3,S15,IF(X16=3,S16,IF(X17=3,S17,""))))</f>
        <v>Griechenland</v>
      </c>
      <c r="K17" s="4">
        <f>IF(X14=3,W14,IF(X15=3,W15,IF(X16=3,W16,IF(X17=3,W17,""))))</f>
        <v>3</v>
      </c>
      <c r="L17" s="4"/>
      <c r="M17" s="5">
        <f>IF(X14=3,Z14,IF(X15=3,Z15,IF(X16=3,Z16,IF(X17=3,Z17,""))))</f>
        <v>2</v>
      </c>
      <c r="N17" s="4" t="s">
        <v>3</v>
      </c>
      <c r="O17" s="6">
        <f>IF(X14=3,AA14,IF(X15=3,AA15,IF(X16=3,AA16,IF(X17=3,AA17,""))))</f>
        <v>5</v>
      </c>
      <c r="S17" t="str">
        <f>E15</f>
        <v>Griechenland</v>
      </c>
      <c r="T17" s="4">
        <f>IF(F15="",0,IF(F15&lt;H15,3,IF(F15&gt;H15,0,IF(F15=H15,1))))</f>
        <v>0</v>
      </c>
      <c r="U17" s="4">
        <f>IF(F17="",0,IF(F17&lt;H17,0,IF(F17&gt;H17,3,IF(F17=H17,1))))</f>
        <v>3</v>
      </c>
      <c r="V17" s="4">
        <f>IF(F18="",0,IF(V14=0,3,IF(V14=1,1,IF(V14=3,0))))</f>
        <v>0</v>
      </c>
      <c r="W17" s="4">
        <f>IF(T17=" ","",T17+U17+V17)</f>
        <v>3</v>
      </c>
      <c r="X17" s="4">
        <f>IF(Y17=0,"",RANK(Y17,Y14:Y17))</f>
        <v>3</v>
      </c>
      <c r="Y17" s="7">
        <f>IF(H15="",,(100+Z17-AA17)/100+(1.4+Z17)/1000+W17)</f>
        <v>3.9734</v>
      </c>
      <c r="Z17">
        <f>H15+F17+F18</f>
        <v>2</v>
      </c>
      <c r="AA17">
        <f>F15+H17+H18</f>
        <v>5</v>
      </c>
    </row>
    <row r="18" spans="1:25" ht="12.75">
      <c r="A18" s="40"/>
      <c r="B18" s="24" t="s">
        <v>90</v>
      </c>
      <c r="C18" s="37" t="str">
        <f>A17</f>
        <v>Griechenland</v>
      </c>
      <c r="D18" s="38" t="s">
        <v>3</v>
      </c>
      <c r="E18" s="38" t="str">
        <f>A14</f>
        <v>Argentinien</v>
      </c>
      <c r="F18" s="38">
        <v>0</v>
      </c>
      <c r="G18" s="38" t="s">
        <v>3</v>
      </c>
      <c r="H18" s="39">
        <v>2</v>
      </c>
      <c r="I18" s="1" t="s">
        <v>16</v>
      </c>
      <c r="J18" s="4" t="str">
        <f>IF(X14=4,S14,IF(X15=4,S15,IF(X16=4,S16,IF(X17=4,S17,""))))</f>
        <v>Nigeria</v>
      </c>
      <c r="K18" s="4">
        <f>IF(X14=4,W14,IF(X15=4,W15,IF(X16=4,W16,IF(X17=4,W17,""))))</f>
        <v>1</v>
      </c>
      <c r="L18" s="4"/>
      <c r="M18" s="5">
        <f>IF(X14=4,Z14,IF(X15=4,Z15,IF(X16=4,Z16,IF(X17=4,Z17,""))))</f>
        <v>3</v>
      </c>
      <c r="N18" s="4" t="s">
        <v>3</v>
      </c>
      <c r="O18" s="6">
        <f>IF(X14=4,AA14,IF(X15=4,AA15,IF(X16=4,AA16,IF(X17=4,AA17,""))))</f>
        <v>5</v>
      </c>
      <c r="T18" s="4"/>
      <c r="U18" s="4"/>
      <c r="V18" s="4"/>
      <c r="W18" s="4"/>
      <c r="X18" s="4"/>
      <c r="Y18" s="4"/>
    </row>
    <row r="19" spans="1:13" ht="12.75">
      <c r="A19" s="41"/>
      <c r="B19" s="42" t="s">
        <v>91</v>
      </c>
      <c r="C19" s="43" t="str">
        <f>A15</f>
        <v>Nigeria</v>
      </c>
      <c r="D19" s="44" t="s">
        <v>3</v>
      </c>
      <c r="E19" s="44" t="str">
        <f>A16</f>
        <v>Südkorea</v>
      </c>
      <c r="F19" s="44">
        <v>2</v>
      </c>
      <c r="G19" s="44" t="s">
        <v>3</v>
      </c>
      <c r="H19" s="45">
        <v>2</v>
      </c>
      <c r="M19" s="2"/>
    </row>
    <row r="20" ht="12.75">
      <c r="B20" s="26"/>
    </row>
    <row r="21" ht="12.75">
      <c r="B21" s="26"/>
    </row>
    <row r="22" spans="1:26" ht="15.75">
      <c r="A22" s="46" t="s">
        <v>6</v>
      </c>
      <c r="C22" s="8" t="s">
        <v>2</v>
      </c>
      <c r="J22" s="8" t="s">
        <v>12</v>
      </c>
      <c r="Y22" t="s">
        <v>19</v>
      </c>
      <c r="Z22" t="s">
        <v>18</v>
      </c>
    </row>
    <row r="23" spans="1:27" ht="12.75">
      <c r="A23" s="28" t="s">
        <v>10</v>
      </c>
      <c r="B23" s="29" t="s">
        <v>92</v>
      </c>
      <c r="C23" s="30" t="str">
        <f>A23</f>
        <v>England</v>
      </c>
      <c r="D23" s="31" t="s">
        <v>3</v>
      </c>
      <c r="E23" s="31" t="str">
        <f>A24</f>
        <v>USA</v>
      </c>
      <c r="F23" s="31">
        <v>1</v>
      </c>
      <c r="G23" s="31" t="s">
        <v>3</v>
      </c>
      <c r="H23" s="32">
        <v>1</v>
      </c>
      <c r="K23" s="69" t="s">
        <v>17</v>
      </c>
      <c r="L23" s="70"/>
      <c r="M23" s="71" t="s">
        <v>18</v>
      </c>
      <c r="N23" s="72"/>
      <c r="O23" s="73"/>
      <c r="S23" t="str">
        <f>C23</f>
        <v>England</v>
      </c>
      <c r="T23" s="4">
        <f>IF(F23="",0,IF(F23&lt;H23,0,IF(F23&gt;H23,3,IF(F23=H23,1))))</f>
        <v>1</v>
      </c>
      <c r="U23" s="4">
        <f>IF(H25="",0,IF(H25&gt;F25,0,IF(H25&lt;F25,3,IF(F25=H25,1))))</f>
        <v>1</v>
      </c>
      <c r="V23" s="4">
        <f>IF(H27="",0,IF(F27&lt;H27,3,IF(F27=H27,1,IF(F27&gt;H27,0))))</f>
        <v>3</v>
      </c>
      <c r="W23" s="4">
        <f>IF(T23="","",IF(U23=" ","",IF(V23=" ",,T23+U23+V23)))</f>
        <v>5</v>
      </c>
      <c r="X23" s="4">
        <f>IF(Y23=0,"",RANK(Y23,Y23:Y26))</f>
        <v>2</v>
      </c>
      <c r="Y23" s="7">
        <f>IF(H23="",,(100+Z23-AA23)/100+(1+Z23)/1000+W23)</f>
        <v>6.013</v>
      </c>
      <c r="Z23">
        <f>F23+F25+H27</f>
        <v>2</v>
      </c>
      <c r="AA23">
        <f>H23+H25+F27</f>
        <v>1</v>
      </c>
    </row>
    <row r="24" spans="1:27" ht="12.75">
      <c r="A24" s="33" t="s">
        <v>35</v>
      </c>
      <c r="B24" s="25" t="s">
        <v>93</v>
      </c>
      <c r="C24" s="34" t="str">
        <f>A25</f>
        <v>Algerien</v>
      </c>
      <c r="D24" s="35" t="s">
        <v>3</v>
      </c>
      <c r="E24" s="35" t="str">
        <f>A26</f>
        <v>Slowenien</v>
      </c>
      <c r="F24" s="35">
        <v>0</v>
      </c>
      <c r="G24" s="35" t="s">
        <v>3</v>
      </c>
      <c r="H24" s="36">
        <v>1</v>
      </c>
      <c r="I24" s="27" t="s">
        <v>13</v>
      </c>
      <c r="J24" s="74" t="str">
        <f>IF(X23=1,S23,IF(X24=1,S24,IF(X25=1,S25,IF(X26=1,S26," "))))</f>
        <v>USA</v>
      </c>
      <c r="K24" s="63">
        <f>IF(X24=1,W24,IF(X23=1,W23,IF(X25=1,W25,IF(X26=1,W26,""))))</f>
        <v>5</v>
      </c>
      <c r="L24" s="63"/>
      <c r="M24" s="64">
        <f>IF(X23=1,Z23,IF(X24=1,Z24,IF(X25=1,Z25,IF(X26=1,Z26,""))))</f>
        <v>4</v>
      </c>
      <c r="N24" s="63" t="s">
        <v>3</v>
      </c>
      <c r="O24" s="65">
        <f>IF(X23=1,AA23,IF(X24=1,AA24,IF(X25=1,AA25,IF(X26=1,AA26,""))))</f>
        <v>3</v>
      </c>
      <c r="S24" t="str">
        <f>E23</f>
        <v>USA</v>
      </c>
      <c r="T24" s="4">
        <f>IF(H23="",0,IF(H23&lt;F23,0,IF(H23&gt;F23,3,IF(H23=F23,1))))</f>
        <v>1</v>
      </c>
      <c r="U24" s="4">
        <f>IF(F26="",0,IF(U26=0,3,IF(U26=1,1,IF(U26=3,0))))</f>
        <v>1</v>
      </c>
      <c r="V24" s="4">
        <f>IF(F28="",0,IF(F28&lt;H28,0,IF(F28&gt;H28,3,IF(F28=H28,1))))</f>
        <v>3</v>
      </c>
      <c r="W24" s="4">
        <f>IF(T24=" ","",T24+U24+V24)</f>
        <v>5</v>
      </c>
      <c r="X24" s="4">
        <f>IF(Y24=0," ",RANK(Y24,Y23:Y26))</f>
        <v>1</v>
      </c>
      <c r="Y24" s="7">
        <f>IF(H23="",,(100+Z24-AA24)/100+(1.1+Z24)/1000+W24)</f>
        <v>6.0151</v>
      </c>
      <c r="Z24">
        <f>H23+H26+F28</f>
        <v>4</v>
      </c>
      <c r="AA24">
        <f>F23+F26+H28</f>
        <v>3</v>
      </c>
    </row>
    <row r="25" spans="1:27" ht="12.75">
      <c r="A25" s="33" t="s">
        <v>72</v>
      </c>
      <c r="B25" s="24" t="s">
        <v>94</v>
      </c>
      <c r="C25" s="37" t="str">
        <f>A23</f>
        <v>England</v>
      </c>
      <c r="D25" s="38" t="s">
        <v>3</v>
      </c>
      <c r="E25" s="38" t="str">
        <f>A25</f>
        <v>Algerien</v>
      </c>
      <c r="F25" s="38">
        <v>0</v>
      </c>
      <c r="G25" s="38" t="s">
        <v>3</v>
      </c>
      <c r="H25" s="39">
        <v>0</v>
      </c>
      <c r="I25" s="27" t="s">
        <v>14</v>
      </c>
      <c r="J25" s="75" t="str">
        <f>IF(X23=2,S23,IF(X24=2,S24,IF(X25=2,S25,IF(X26=2,S26,""))))</f>
        <v>England</v>
      </c>
      <c r="K25" s="66">
        <f>IF(X23=2,W23,IF(X24=2,W24,IF(X25=2,W25,IF(X26=2,W26,""))))</f>
        <v>5</v>
      </c>
      <c r="L25" s="66"/>
      <c r="M25" s="67">
        <f>IF(X23=2,Z23,IF(X24=2,Z24,IF(X25=2,Z25,IF(X26=2,Z26,""))))</f>
        <v>2</v>
      </c>
      <c r="N25" s="66" t="s">
        <v>3</v>
      </c>
      <c r="O25" s="68">
        <f>IF(X23=2,AA23,IF(X24=2,AA24,IF(X25=2,AA25,IF(X26=2,AA26,""))))</f>
        <v>1</v>
      </c>
      <c r="S25" t="str">
        <f>C24</f>
        <v>Algerien</v>
      </c>
      <c r="T25" s="4">
        <f>IF(F24="",0,IF(F24&lt;H24,0,IF(F24&gt;H24,3,IF(F24=H24,1))))</f>
        <v>0</v>
      </c>
      <c r="U25" s="4">
        <f>IF(F25="",0,IF(U23=0,3,IF(U23=1,1,IF(U23=3,0))))</f>
        <v>1</v>
      </c>
      <c r="V25" s="4">
        <f>IF(F28="",0,IF(V24=0,3,IF(V24=1,1,IF(V24=3,0))))</f>
        <v>0</v>
      </c>
      <c r="W25" s="4">
        <f>IF(T25=" ","",T25+U25+V25)</f>
        <v>1</v>
      </c>
      <c r="X25" s="4">
        <f>IF(Y25=0,"",RANK(Y25,Y23:Y26))</f>
        <v>4</v>
      </c>
      <c r="Y25" s="7">
        <f>IF(H24="",,(100+Z25-AA25)/100+(1.3+Z25)/1000+W25)</f>
        <v>1.9813</v>
      </c>
      <c r="Z25">
        <f>F24+H25+H28</f>
        <v>0</v>
      </c>
      <c r="AA25">
        <f>H24+F25+F28</f>
        <v>2</v>
      </c>
    </row>
    <row r="26" spans="1:27" ht="12.75">
      <c r="A26" s="33" t="s">
        <v>68</v>
      </c>
      <c r="B26" s="25" t="s">
        <v>95</v>
      </c>
      <c r="C26" s="34" t="str">
        <f>A26</f>
        <v>Slowenien</v>
      </c>
      <c r="D26" s="35" t="s">
        <v>3</v>
      </c>
      <c r="E26" s="35" t="str">
        <f>A24</f>
        <v>USA</v>
      </c>
      <c r="F26" s="35">
        <v>2</v>
      </c>
      <c r="G26" s="35" t="s">
        <v>3</v>
      </c>
      <c r="H26" s="36">
        <v>2</v>
      </c>
      <c r="I26" s="1" t="s">
        <v>15</v>
      </c>
      <c r="J26" s="19" t="str">
        <f>IF(X23=3,S23,IF(X24=3,S24,IF(X25=3,S25,IF(X26=3,S26,""))))</f>
        <v>Slowenien</v>
      </c>
      <c r="K26" s="4">
        <f>IF(X23=3,W23,IF(X24=3,W24,IF(X25=3,W25,IF(X26=3,W26,""))))</f>
        <v>4</v>
      </c>
      <c r="L26" s="4"/>
      <c r="M26" s="5">
        <f>IF(X23=3,Z23,IF(X24=3,Z24,IF(X25=3,Z25,IF(X26=3,Z26,""))))</f>
        <v>3</v>
      </c>
      <c r="N26" s="4" t="s">
        <v>3</v>
      </c>
      <c r="O26" s="6">
        <f>IF(X23=3,AA23,IF(X24=3,AA24,IF(X25=3,AA25,IF(X26=3,AA26,""))))</f>
        <v>3</v>
      </c>
      <c r="S26" t="str">
        <f>E24</f>
        <v>Slowenien</v>
      </c>
      <c r="T26" s="4">
        <f>IF(F24="",0,IF(F24&lt;H24,3,IF(F24&gt;H24,0,IF(F24=H24,1))))</f>
        <v>3</v>
      </c>
      <c r="U26" s="4">
        <f>IF(F26="",0,IF(F26&lt;H26,0,IF(F26&gt;H26,3,IF(F26=H26,1))))</f>
        <v>1</v>
      </c>
      <c r="V26" s="4">
        <f>IF(F27="",0,IF(V23=0,3,IF(V23=1,1,IF(V23=3,0))))</f>
        <v>0</v>
      </c>
      <c r="W26" s="4">
        <f>IF(T26=" ","",T26+U26+V26)</f>
        <v>4</v>
      </c>
      <c r="X26" s="4">
        <f>IF(Y26=0,"",RANK(Y26,Y23:Y26))</f>
        <v>3</v>
      </c>
      <c r="Y26" s="7">
        <f>IF(H24="",,(100+Z26-AA26)/100+(1.4+Z26)/1000+W26)</f>
        <v>5.0044</v>
      </c>
      <c r="Z26">
        <f>H24+F26+F27</f>
        <v>3</v>
      </c>
      <c r="AA26">
        <f>F24+H26+H27</f>
        <v>3</v>
      </c>
    </row>
    <row r="27" spans="1:25" ht="12.75">
      <c r="A27" s="40"/>
      <c r="B27" s="24" t="s">
        <v>96</v>
      </c>
      <c r="C27" s="37" t="str">
        <f>A26</f>
        <v>Slowenien</v>
      </c>
      <c r="D27" s="38" t="s">
        <v>3</v>
      </c>
      <c r="E27" s="38" t="str">
        <f>A23</f>
        <v>England</v>
      </c>
      <c r="F27" s="38">
        <v>0</v>
      </c>
      <c r="G27" s="38" t="s">
        <v>3</v>
      </c>
      <c r="H27" s="39">
        <v>1</v>
      </c>
      <c r="I27" s="1" t="s">
        <v>16</v>
      </c>
      <c r="J27" s="4" t="str">
        <f>IF(X23=4,S23,IF(X24=4,S24,IF(X25=4,S25,IF(X26=4,S26,""))))</f>
        <v>Algerien</v>
      </c>
      <c r="K27" s="4">
        <f>IF(X23=4,W23,IF(X24=4,W24,IF(X25=4,W25,IF(X26=4,W26,""))))</f>
        <v>1</v>
      </c>
      <c r="L27" s="4"/>
      <c r="M27" s="5">
        <f>IF(X23=4,Z23,IF(X24=4,Z24,IF(X25=4,Z25,IF(X26=4,Z26,""))))</f>
        <v>0</v>
      </c>
      <c r="N27" s="4" t="s">
        <v>3</v>
      </c>
      <c r="O27" s="6">
        <f>IF(X23=4,AA23,IF(X24=4,AA24,IF(X25=4,AA25,IF(X26=4,AA26,""))))</f>
        <v>2</v>
      </c>
      <c r="T27" s="4"/>
      <c r="U27" s="4"/>
      <c r="V27" s="4"/>
      <c r="W27" s="4"/>
      <c r="X27" s="4"/>
      <c r="Y27" s="4"/>
    </row>
    <row r="28" spans="1:13" ht="12.75">
      <c r="A28" s="41"/>
      <c r="B28" s="42" t="s">
        <v>96</v>
      </c>
      <c r="C28" s="43" t="str">
        <f>A24</f>
        <v>USA</v>
      </c>
      <c r="D28" s="44" t="s">
        <v>3</v>
      </c>
      <c r="E28" s="44" t="str">
        <f>A25</f>
        <v>Algerien</v>
      </c>
      <c r="F28" s="44">
        <v>1</v>
      </c>
      <c r="G28" s="44" t="s">
        <v>3</v>
      </c>
      <c r="H28" s="45">
        <v>0</v>
      </c>
      <c r="M28" s="2"/>
    </row>
    <row r="29" ht="12.75">
      <c r="B29" s="26"/>
    </row>
    <row r="30" ht="12.75">
      <c r="B30" s="26"/>
    </row>
    <row r="31" spans="1:26" ht="15.75">
      <c r="A31" s="46" t="s">
        <v>7</v>
      </c>
      <c r="C31" s="8" t="s">
        <v>2</v>
      </c>
      <c r="J31" s="8" t="s">
        <v>12</v>
      </c>
      <c r="Y31" t="s">
        <v>19</v>
      </c>
      <c r="Z31" t="s">
        <v>18</v>
      </c>
    </row>
    <row r="32" spans="1:27" ht="12.75">
      <c r="A32" s="28" t="s">
        <v>9</v>
      </c>
      <c r="B32" s="29" t="s">
        <v>97</v>
      </c>
      <c r="C32" s="30" t="str">
        <f>A32</f>
        <v>Deutschland</v>
      </c>
      <c r="D32" s="31" t="s">
        <v>3</v>
      </c>
      <c r="E32" s="31" t="str">
        <f>A33</f>
        <v>Australien</v>
      </c>
      <c r="F32" s="31">
        <v>4</v>
      </c>
      <c r="G32" s="31" t="s">
        <v>3</v>
      </c>
      <c r="H32" s="32">
        <v>0</v>
      </c>
      <c r="K32" s="69" t="s">
        <v>17</v>
      </c>
      <c r="L32" s="70"/>
      <c r="M32" s="71" t="s">
        <v>18</v>
      </c>
      <c r="N32" s="72"/>
      <c r="O32" s="73"/>
      <c r="S32" t="str">
        <f>C32</f>
        <v>Deutschland</v>
      </c>
      <c r="T32" s="4">
        <f>IF(F32="",0,IF(F32&lt;H32,0,IF(F32&gt;H32,3,IF(F32=H32,1))))</f>
        <v>3</v>
      </c>
      <c r="U32" s="4">
        <f>IF(H34="",0,IF(H34&gt;F34,0,IF(H34&lt;F34,3,IF(F34=H34,1))))</f>
        <v>0</v>
      </c>
      <c r="V32" s="4">
        <f>IF(H36="",0,IF(F36&lt;H36,3,IF(F36=H36,1,IF(F36&gt;H36,0))))</f>
        <v>3</v>
      </c>
      <c r="W32" s="4">
        <f>IF(T32="","",IF(U32=" ","",IF(V32=" ",,T32+U32+V32)))</f>
        <v>6</v>
      </c>
      <c r="X32" s="4">
        <f>IF(Y32=0,"",RANK(Y32,Y32:Y35))</f>
        <v>1</v>
      </c>
      <c r="Y32" s="7">
        <f>IF(H32="",,(100+Z32-AA32)/100+(1+Z32)/1000+W32)</f>
        <v>7.046</v>
      </c>
      <c r="Z32">
        <f>F32+F34+H36</f>
        <v>5</v>
      </c>
      <c r="AA32">
        <f>H32+H34+F36</f>
        <v>1</v>
      </c>
    </row>
    <row r="33" spans="1:27" ht="12.75">
      <c r="A33" s="33" t="s">
        <v>38</v>
      </c>
      <c r="B33" s="25" t="s">
        <v>98</v>
      </c>
      <c r="C33" s="34" t="str">
        <f>A34</f>
        <v>Serbien</v>
      </c>
      <c r="D33" s="35" t="s">
        <v>3</v>
      </c>
      <c r="E33" s="35" t="str">
        <f>A35</f>
        <v>Ghana</v>
      </c>
      <c r="F33" s="35">
        <v>0</v>
      </c>
      <c r="G33" s="35" t="s">
        <v>3</v>
      </c>
      <c r="H33" s="36">
        <v>1</v>
      </c>
      <c r="I33" s="27" t="s">
        <v>13</v>
      </c>
      <c r="J33" s="74" t="str">
        <f>IF(X32=1,S32,IF(X33=1,S33,IF(X34=1,S34,IF(X35=1,S35," "))))</f>
        <v>Deutschland</v>
      </c>
      <c r="K33" s="63">
        <f>IF(X33=1,W33,IF(X32=1,W32,IF(X34=1,W34,IF(X35=1,W35,""))))</f>
        <v>6</v>
      </c>
      <c r="L33" s="63"/>
      <c r="M33" s="64">
        <f>IF(X32=1,Z32,IF(X33=1,Z33,IF(X34=1,Z34,IF(X35=1,Z35,""))))</f>
        <v>5</v>
      </c>
      <c r="N33" s="63" t="s">
        <v>3</v>
      </c>
      <c r="O33" s="65">
        <f>IF(X32=1,AA32,IF(X33=1,AA33,IF(X34=1,AA34,IF(X35=1,AA35,""))))</f>
        <v>1</v>
      </c>
      <c r="S33" t="str">
        <f>E32</f>
        <v>Australien</v>
      </c>
      <c r="T33" s="4">
        <f>IF(H32="",0,IF(H32&lt;F32,0,IF(H32&gt;F32,3,IF(H32=F32,1))))</f>
        <v>0</v>
      </c>
      <c r="U33" s="4">
        <f>IF(F35="",0,IF(U35=0,3,IF(U35=1,1,IF(U35=3,0))))</f>
        <v>1</v>
      </c>
      <c r="V33" s="4">
        <f>IF(F37="",0,IF(F37&lt;H37,0,IF(F37&gt;H37,3,IF(F37=H37,1))))</f>
        <v>3</v>
      </c>
      <c r="W33" s="4">
        <f>IF(T33=" ","",T33+U33+V33)</f>
        <v>4</v>
      </c>
      <c r="X33" s="4">
        <f>IF(Y33=0," ",RANK(Y33,Y32:Y35))</f>
        <v>3</v>
      </c>
      <c r="Y33" s="7">
        <f>IF(H32="",,(100+Z33-AA33)/100+(1.1+Z33)/1000+W33)</f>
        <v>4.9741</v>
      </c>
      <c r="Z33">
        <f>H32+H35+F37</f>
        <v>3</v>
      </c>
      <c r="AA33">
        <f>F32+F35+H37</f>
        <v>6</v>
      </c>
    </row>
    <row r="34" spans="1:27" ht="12.75">
      <c r="A34" s="33" t="s">
        <v>73</v>
      </c>
      <c r="B34" s="24" t="s">
        <v>99</v>
      </c>
      <c r="C34" s="37" t="str">
        <f>A32</f>
        <v>Deutschland</v>
      </c>
      <c r="D34" s="38" t="s">
        <v>3</v>
      </c>
      <c r="E34" s="38" t="str">
        <f>A34</f>
        <v>Serbien</v>
      </c>
      <c r="F34" s="38">
        <v>0</v>
      </c>
      <c r="G34" s="38" t="s">
        <v>3</v>
      </c>
      <c r="H34" s="39">
        <v>1</v>
      </c>
      <c r="I34" s="27" t="s">
        <v>14</v>
      </c>
      <c r="J34" s="75" t="str">
        <f>IF(X32=2,S32,IF(X33=2,S33,IF(X34=2,S34,IF(X35=2,S35,""))))</f>
        <v>Ghana</v>
      </c>
      <c r="K34" s="66">
        <f>IF(X32=2,W32,IF(X33=2,W33,IF(X34=2,W34,IF(X35=2,W35,""))))</f>
        <v>4</v>
      </c>
      <c r="L34" s="66"/>
      <c r="M34" s="67">
        <f>IF(X32=2,Z32,IF(X33=2,Z33,IF(X34=2,Z34,IF(X35=2,Z35,""))))</f>
        <v>2</v>
      </c>
      <c r="N34" s="66" t="s">
        <v>3</v>
      </c>
      <c r="O34" s="68">
        <f>IF(X32=2,AA32,IF(X33=2,AA33,IF(X34=2,AA34,IF(X35=2,AA35,""))))</f>
        <v>2</v>
      </c>
      <c r="S34" t="str">
        <f>C33</f>
        <v>Serbien</v>
      </c>
      <c r="T34" s="4">
        <f>IF(F33="",0,IF(F33&lt;H33,0,IF(F33&gt;H33,3,IF(F33=H33,1))))</f>
        <v>0</v>
      </c>
      <c r="U34" s="4">
        <f>IF(F34="",0,IF(U32=0,3,IF(U32=1,1,IF(U32=3,0))))</f>
        <v>3</v>
      </c>
      <c r="V34" s="4">
        <f>IF(F37="",0,IF(V33=0,3,IF(V33=1,1,IF(V33=3,0))))</f>
        <v>0</v>
      </c>
      <c r="W34" s="4">
        <f>IF(T34=" ","",T34+U34+V34)</f>
        <v>3</v>
      </c>
      <c r="X34" s="4">
        <f>IF(Y34=0,"",RANK(Y34,Y32:Y35))</f>
        <v>4</v>
      </c>
      <c r="Y34" s="7">
        <f>IF(H33="",,(100+Z34-AA34)/100+(1.3+Z34)/1000+W34)</f>
        <v>3.9933</v>
      </c>
      <c r="Z34">
        <f>F33+H34+H37</f>
        <v>2</v>
      </c>
      <c r="AA34">
        <f>H33+F34+F37</f>
        <v>3</v>
      </c>
    </row>
    <row r="35" spans="1:27" ht="12.75">
      <c r="A35" s="33" t="s">
        <v>34</v>
      </c>
      <c r="B35" s="25" t="s">
        <v>100</v>
      </c>
      <c r="C35" s="34" t="str">
        <f>A35</f>
        <v>Ghana</v>
      </c>
      <c r="D35" s="35" t="s">
        <v>3</v>
      </c>
      <c r="E35" s="35" t="str">
        <f>A33</f>
        <v>Australien</v>
      </c>
      <c r="F35" s="35">
        <v>1</v>
      </c>
      <c r="G35" s="35" t="s">
        <v>3</v>
      </c>
      <c r="H35" s="36">
        <v>1</v>
      </c>
      <c r="I35" s="1" t="s">
        <v>15</v>
      </c>
      <c r="J35" s="19" t="str">
        <f>IF(X32=3,S32,IF(X33=3,S33,IF(X34=3,S34,IF(X35=3,S35,""))))</f>
        <v>Australien</v>
      </c>
      <c r="K35" s="4">
        <f>IF(X32=3,W32,IF(X33=3,W33,IF(X34=3,W34,IF(X35=3,W35,""))))</f>
        <v>4</v>
      </c>
      <c r="L35" s="4"/>
      <c r="M35" s="5">
        <f>IF(X32=3,Z32,IF(X33=3,Z33,IF(X34=3,Z34,IF(X35=3,Z35,""))))</f>
        <v>3</v>
      </c>
      <c r="N35" s="4" t="s">
        <v>3</v>
      </c>
      <c r="O35" s="6">
        <f>IF(X32=3,AA32,IF(X33=3,AA33,IF(X34=3,AA34,IF(X35=3,AA35,""))))</f>
        <v>6</v>
      </c>
      <c r="S35" t="str">
        <f>E33</f>
        <v>Ghana</v>
      </c>
      <c r="T35" s="4">
        <f>IF(F33="",0,IF(F33&lt;H33,3,IF(F33&gt;H33,0,IF(F33=H33,1))))</f>
        <v>3</v>
      </c>
      <c r="U35" s="4">
        <f>IF(F35="",0,IF(F35&lt;H35,0,IF(F35&gt;H35,3,IF(F35=H35,1))))</f>
        <v>1</v>
      </c>
      <c r="V35" s="4">
        <f>IF(F36="",0,IF(V32=0,3,IF(V32=1,1,IF(V32=3,0))))</f>
        <v>0</v>
      </c>
      <c r="W35" s="4">
        <f>IF(T35=" ","",T35+U35+V35)</f>
        <v>4</v>
      </c>
      <c r="X35" s="4">
        <f>IF(Y35=0,"",RANK(Y35,Y32:Y35))</f>
        <v>2</v>
      </c>
      <c r="Y35" s="7">
        <f>IF(H33="",,(100+Z35-AA35)/100+(1.4+Z35)/1000+W35)</f>
        <v>5.0034</v>
      </c>
      <c r="Z35">
        <f>H33+F35+F36</f>
        <v>2</v>
      </c>
      <c r="AA35">
        <f>F33+H35+H36</f>
        <v>2</v>
      </c>
    </row>
    <row r="36" spans="1:25" ht="12.75">
      <c r="A36" s="40"/>
      <c r="B36" s="24" t="s">
        <v>101</v>
      </c>
      <c r="C36" s="37" t="str">
        <f>A35</f>
        <v>Ghana</v>
      </c>
      <c r="D36" s="38" t="s">
        <v>3</v>
      </c>
      <c r="E36" s="38" t="str">
        <f>A32</f>
        <v>Deutschland</v>
      </c>
      <c r="F36" s="38">
        <v>0</v>
      </c>
      <c r="G36" s="38" t="s">
        <v>3</v>
      </c>
      <c r="H36" s="39">
        <v>1</v>
      </c>
      <c r="I36" s="1" t="s">
        <v>16</v>
      </c>
      <c r="J36" s="4" t="str">
        <f>IF(X32=4,S32,IF(X33=4,S33,IF(X34=4,S34,IF(X35=4,S35,""))))</f>
        <v>Serbien</v>
      </c>
      <c r="K36" s="4">
        <f>IF(X32=4,W32,IF(X33=4,W33,IF(X34=4,W34,IF(X35=4,W35,""))))</f>
        <v>3</v>
      </c>
      <c r="L36" s="4"/>
      <c r="M36" s="5">
        <f>IF(X32=4,Z32,IF(X33=4,Z33,IF(X34=4,Z34,IF(X35=4,Z35,""))))</f>
        <v>2</v>
      </c>
      <c r="N36" s="4" t="s">
        <v>3</v>
      </c>
      <c r="O36" s="6">
        <f>IF(X32=4,AA32,IF(X33=4,AA33,IF(X34=4,AA34,IF(X35=4,AA35,""))))</f>
        <v>3</v>
      </c>
      <c r="T36" s="4"/>
      <c r="U36" s="4"/>
      <c r="V36" s="4"/>
      <c r="W36" s="4"/>
      <c r="X36" s="4"/>
      <c r="Y36" s="4"/>
    </row>
    <row r="37" spans="1:13" ht="12.75">
      <c r="A37" s="41"/>
      <c r="B37" s="42" t="s">
        <v>101</v>
      </c>
      <c r="C37" s="43" t="str">
        <f>A33</f>
        <v>Australien</v>
      </c>
      <c r="D37" s="44" t="s">
        <v>3</v>
      </c>
      <c r="E37" s="44" t="str">
        <f>A34</f>
        <v>Serbien</v>
      </c>
      <c r="F37" s="44">
        <v>2</v>
      </c>
      <c r="G37" s="44" t="s">
        <v>3</v>
      </c>
      <c r="H37" s="45">
        <v>1</v>
      </c>
      <c r="M37" s="2"/>
    </row>
    <row r="40" spans="1:26" ht="15.75">
      <c r="A40" s="46" t="s">
        <v>33</v>
      </c>
      <c r="C40" s="8" t="s">
        <v>2</v>
      </c>
      <c r="J40" s="8" t="s">
        <v>12</v>
      </c>
      <c r="Y40" t="s">
        <v>19</v>
      </c>
      <c r="Z40" t="s">
        <v>18</v>
      </c>
    </row>
    <row r="41" spans="1:27" ht="12.75">
      <c r="A41" s="28" t="s">
        <v>26</v>
      </c>
      <c r="B41" s="29" t="s">
        <v>102</v>
      </c>
      <c r="C41" s="30" t="str">
        <f>A41</f>
        <v>Niederlande</v>
      </c>
      <c r="D41" s="31" t="s">
        <v>3</v>
      </c>
      <c r="E41" s="31" t="str">
        <f>A42</f>
        <v>Dänemark</v>
      </c>
      <c r="F41" s="31">
        <v>2</v>
      </c>
      <c r="G41" s="31" t="s">
        <v>3</v>
      </c>
      <c r="H41" s="32">
        <v>0</v>
      </c>
      <c r="K41" s="69" t="s">
        <v>17</v>
      </c>
      <c r="L41" s="70"/>
      <c r="M41" s="71" t="s">
        <v>18</v>
      </c>
      <c r="N41" s="72"/>
      <c r="O41" s="73"/>
      <c r="S41" t="str">
        <f>C41</f>
        <v>Niederlande</v>
      </c>
      <c r="T41" s="4">
        <f>IF(F41="",0,IF(F41&lt;H41,0,IF(F41&gt;H41,3,IF(F41=H41,1))))</f>
        <v>3</v>
      </c>
      <c r="U41" s="4">
        <f>IF(H43="",0,IF(H43&gt;F43,0,IF(H43&lt;F43,3,IF(F43=H43,1))))</f>
        <v>3</v>
      </c>
      <c r="V41" s="4">
        <f>IF(H45="",0,IF(F45&lt;H45,3,IF(F45=H45,1,IF(F45&gt;H45,0))))</f>
        <v>3</v>
      </c>
      <c r="W41" s="4">
        <f>IF(T41="","",IF(U41=" ","",IF(V41=" ",,T41+U41+V41)))</f>
        <v>9</v>
      </c>
      <c r="X41" s="4">
        <f>IF(Y41=0,"",RANK(Y41,Y41:Y44))</f>
        <v>1</v>
      </c>
      <c r="Y41" s="7">
        <f>IF(H41="",,(100+Z41-AA41)/100+(1+Z41)/1000+W41)</f>
        <v>10.046</v>
      </c>
      <c r="Z41">
        <f>F41+F43+H45</f>
        <v>5</v>
      </c>
      <c r="AA41">
        <f>H41+H43+F45</f>
        <v>1</v>
      </c>
    </row>
    <row r="42" spans="1:27" ht="12.75">
      <c r="A42" s="33" t="s">
        <v>66</v>
      </c>
      <c r="B42" s="25" t="s">
        <v>103</v>
      </c>
      <c r="C42" s="34" t="str">
        <f>A43</f>
        <v>Japan</v>
      </c>
      <c r="D42" s="35" t="s">
        <v>3</v>
      </c>
      <c r="E42" s="35" t="str">
        <f>A44</f>
        <v>Kamerun</v>
      </c>
      <c r="F42" s="35">
        <v>1</v>
      </c>
      <c r="G42" s="35" t="s">
        <v>3</v>
      </c>
      <c r="H42" s="36">
        <v>0</v>
      </c>
      <c r="I42" s="27" t="s">
        <v>13</v>
      </c>
      <c r="J42" s="74" t="str">
        <f>IF(X41=1,S41,IF(X42=1,S42,IF(X43=1,S43,IF(X44=1,S44," "))))</f>
        <v>Niederlande</v>
      </c>
      <c r="K42" s="63">
        <f>IF(X42=1,W42,IF(X41=1,W41,IF(X43=1,W43,IF(X44=1,W44,""))))</f>
        <v>9</v>
      </c>
      <c r="L42" s="63"/>
      <c r="M42" s="64">
        <f>IF(X41=1,Z41,IF(X42=1,Z42,IF(X43=1,Z43,IF(X44=1,Z44,""))))</f>
        <v>5</v>
      </c>
      <c r="N42" s="63" t="s">
        <v>3</v>
      </c>
      <c r="O42" s="65">
        <f>IF(X41=1,AA41,IF(X42=1,AA42,IF(X43=1,AA43,IF(X44=1,AA44,""))))</f>
        <v>1</v>
      </c>
      <c r="S42" t="str">
        <f>E41</f>
        <v>Dänemark</v>
      </c>
      <c r="T42" s="4">
        <f>IF(H41="",0,IF(H41&lt;F41,0,IF(H41&gt;F41,3,IF(H41=F41,1))))</f>
        <v>0</v>
      </c>
      <c r="U42" s="4">
        <f>IF(F44="",0,IF(U44=0,3,IF(U44=1,1,IF(U44=3,0))))</f>
        <v>3</v>
      </c>
      <c r="V42" s="4">
        <f>IF(F46="",0,IF(F46&lt;H46,0,IF(F46&gt;H46,3,IF(F46=H46,1))))</f>
        <v>0</v>
      </c>
      <c r="W42" s="4">
        <f>IF(T42=" ","",T42+U42+V42)</f>
        <v>3</v>
      </c>
      <c r="X42" s="4">
        <f>IF(Y42=0," ",RANK(Y42,Y41:Y44))</f>
        <v>3</v>
      </c>
      <c r="Y42" s="7">
        <f>IF(H41="",,(100+Z42-AA42)/100+(1.1+Z42)/1000+W42)</f>
        <v>3.9741</v>
      </c>
      <c r="Z42">
        <f>H41+H44+F46</f>
        <v>3</v>
      </c>
      <c r="AA42">
        <f>F41+F44+H46</f>
        <v>6</v>
      </c>
    </row>
    <row r="43" spans="1:27" ht="12.75">
      <c r="A43" s="33" t="s">
        <v>39</v>
      </c>
      <c r="B43" s="24" t="s">
        <v>104</v>
      </c>
      <c r="C43" s="37" t="str">
        <f>A41</f>
        <v>Niederlande</v>
      </c>
      <c r="D43" s="38" t="s">
        <v>3</v>
      </c>
      <c r="E43" s="38" t="str">
        <f>A43</f>
        <v>Japan</v>
      </c>
      <c r="F43" s="38">
        <v>1</v>
      </c>
      <c r="G43" s="38" t="s">
        <v>3</v>
      </c>
      <c r="H43" s="39">
        <v>0</v>
      </c>
      <c r="I43" s="27" t="s">
        <v>14</v>
      </c>
      <c r="J43" s="75" t="str">
        <f>IF(X41=2,S41,IF(X42=2,S42,IF(X43=2,S43,IF(X44=2,S44,""))))</f>
        <v>Japan</v>
      </c>
      <c r="K43" s="66">
        <f>IF(X41=2,W41,IF(X42=2,W42,IF(X43=2,W43,IF(X44=2,W44,""))))</f>
        <v>6</v>
      </c>
      <c r="L43" s="66"/>
      <c r="M43" s="67">
        <f>IF(X41=2,Z41,IF(X42=2,Z42,IF(X43=2,Z43,IF(X44=2,Z44,""))))</f>
        <v>4</v>
      </c>
      <c r="N43" s="66" t="s">
        <v>3</v>
      </c>
      <c r="O43" s="68">
        <f>IF(X41=2,AA41,IF(X42=2,AA42,IF(X43=2,AA43,IF(X44=2,AA44,""))))</f>
        <v>2</v>
      </c>
      <c r="S43" t="str">
        <f>C42</f>
        <v>Japan</v>
      </c>
      <c r="T43" s="4">
        <f>IF(F42="",0,IF(F42&lt;H42,0,IF(F42&gt;H42,3,IF(F42=H42,1))))</f>
        <v>3</v>
      </c>
      <c r="U43" s="4">
        <f>IF(F43="",0,IF(U41=0,3,IF(U41=1,1,IF(U41=3,0))))</f>
        <v>0</v>
      </c>
      <c r="V43" s="4">
        <f>IF(F46="",0,IF(V42=0,3,IF(V42=1,1,IF(V42=3,0))))</f>
        <v>3</v>
      </c>
      <c r="W43" s="4">
        <f>IF(T43=" ","",T43+U43+V43)</f>
        <v>6</v>
      </c>
      <c r="X43" s="4">
        <f>IF(Y43=0,"",RANK(Y43,Y41:Y44))</f>
        <v>2</v>
      </c>
      <c r="Y43" s="7">
        <f>IF(H42="",,(100+Z43-AA43)/100+(1.3+Z43)/1000+W43)</f>
        <v>7.0253</v>
      </c>
      <c r="Z43">
        <f>F42+H43+H46</f>
        <v>4</v>
      </c>
      <c r="AA43">
        <f>H42+F43+F46</f>
        <v>2</v>
      </c>
    </row>
    <row r="44" spans="1:27" ht="12.75">
      <c r="A44" s="33" t="s">
        <v>69</v>
      </c>
      <c r="B44" s="25" t="s">
        <v>105</v>
      </c>
      <c r="C44" s="34" t="str">
        <f>A44</f>
        <v>Kamerun</v>
      </c>
      <c r="D44" s="35" t="s">
        <v>3</v>
      </c>
      <c r="E44" s="35" t="str">
        <f>A42</f>
        <v>Dänemark</v>
      </c>
      <c r="F44" s="35">
        <v>1</v>
      </c>
      <c r="G44" s="35" t="s">
        <v>3</v>
      </c>
      <c r="H44" s="36">
        <v>2</v>
      </c>
      <c r="I44" s="1" t="s">
        <v>15</v>
      </c>
      <c r="J44" s="19" t="str">
        <f>IF(X41=3,S41,IF(X42=3,S42,IF(X43=3,S43,IF(X44=3,S44,""))))</f>
        <v>Dänemark</v>
      </c>
      <c r="K44" s="4">
        <f>IF(X41=3,W41,IF(X42=3,W42,IF(X43=3,W43,IF(X44=3,W44,""))))</f>
        <v>3</v>
      </c>
      <c r="L44" s="4"/>
      <c r="M44" s="5">
        <f>IF(X41=3,Z41,IF(X42=3,Z42,IF(X43=3,Z43,IF(X44=3,Z44,""))))</f>
        <v>3</v>
      </c>
      <c r="N44" s="4" t="s">
        <v>3</v>
      </c>
      <c r="O44" s="6">
        <f>IF(X41=3,AA41,IF(X42=3,AA42,IF(X43=3,AA43,IF(X44=3,AA44,""))))</f>
        <v>6</v>
      </c>
      <c r="S44" t="str">
        <f>E42</f>
        <v>Kamerun</v>
      </c>
      <c r="T44" s="4">
        <f>IF(F42="",0,IF(F42&lt;H42,3,IF(F42&gt;H42,0,IF(F42=H42,1))))</f>
        <v>0</v>
      </c>
      <c r="U44" s="4">
        <f>IF(F44="",0,IF(F44&lt;H44,0,IF(F44&gt;H44,3,IF(F44=H44,1))))</f>
        <v>0</v>
      </c>
      <c r="V44" s="4">
        <f>IF(F45="",0,IF(V41=0,3,IF(V41=1,1,IF(V41=3,0))))</f>
        <v>0</v>
      </c>
      <c r="W44" s="4">
        <f>IF(T44=" ","",T44+U44+V44)</f>
        <v>0</v>
      </c>
      <c r="X44" s="4">
        <f>IF(Y44=0,"",RANK(Y44,Y41:Y44))</f>
        <v>4</v>
      </c>
      <c r="Y44" s="7">
        <f>IF(H42="",,(100+Z44-AA44)/100+(1.4+Z44)/1000+W44)</f>
        <v>0.9733999999999999</v>
      </c>
      <c r="Z44">
        <f>H42+F44+F45</f>
        <v>2</v>
      </c>
      <c r="AA44">
        <f>F42+H44+H45</f>
        <v>5</v>
      </c>
    </row>
    <row r="45" spans="1:25" ht="12.75">
      <c r="A45" s="40"/>
      <c r="B45" s="24" t="s">
        <v>107</v>
      </c>
      <c r="C45" s="37" t="str">
        <f>A44</f>
        <v>Kamerun</v>
      </c>
      <c r="D45" s="38" t="s">
        <v>3</v>
      </c>
      <c r="E45" s="38" t="str">
        <f>A41</f>
        <v>Niederlande</v>
      </c>
      <c r="F45" s="38">
        <v>1</v>
      </c>
      <c r="G45" s="38" t="s">
        <v>3</v>
      </c>
      <c r="H45" s="39">
        <v>2</v>
      </c>
      <c r="I45" s="1" t="s">
        <v>16</v>
      </c>
      <c r="J45" s="4" t="str">
        <f>IF(X41=4,S41,IF(X42=4,S42,IF(X43=4,S43,IF(X44=4,S44,""))))</f>
        <v>Kamerun</v>
      </c>
      <c r="K45" s="4">
        <f>IF(X41=4,W41,IF(X42=4,W42,IF(X43=4,W43,IF(X44=4,W44,""))))</f>
        <v>0</v>
      </c>
      <c r="L45" s="4"/>
      <c r="M45" s="5">
        <f>IF(X41=4,Z41,IF(X42=4,Z42,IF(X43=4,Z43,IF(X44=4,Z44,""))))</f>
        <v>2</v>
      </c>
      <c r="N45" s="4" t="s">
        <v>3</v>
      </c>
      <c r="O45" s="6">
        <f>IF(X41=4,AA41,IF(X42=4,AA42,IF(X43=4,AA43,IF(X44=4,AA44,""))))</f>
        <v>5</v>
      </c>
      <c r="T45" s="4"/>
      <c r="U45" s="4"/>
      <c r="V45" s="4"/>
      <c r="W45" s="4"/>
      <c r="X45" s="4"/>
      <c r="Y45" s="4"/>
    </row>
    <row r="46" spans="1:13" ht="12.75">
      <c r="A46" s="41"/>
      <c r="B46" s="42" t="s">
        <v>106</v>
      </c>
      <c r="C46" s="43" t="str">
        <f>A42</f>
        <v>Dänemark</v>
      </c>
      <c r="D46" s="44" t="s">
        <v>3</v>
      </c>
      <c r="E46" s="44" t="str">
        <f>A43</f>
        <v>Japan</v>
      </c>
      <c r="F46" s="44">
        <v>1</v>
      </c>
      <c r="G46" s="44" t="s">
        <v>3</v>
      </c>
      <c r="H46" s="45">
        <v>3</v>
      </c>
      <c r="M46" s="2"/>
    </row>
    <row r="49" spans="1:26" ht="15.75">
      <c r="A49" s="46" t="s">
        <v>36</v>
      </c>
      <c r="C49" s="8" t="s">
        <v>2</v>
      </c>
      <c r="J49" s="8" t="s">
        <v>12</v>
      </c>
      <c r="Y49" t="s">
        <v>19</v>
      </c>
      <c r="Z49" t="s">
        <v>18</v>
      </c>
    </row>
    <row r="50" spans="1:27" ht="12.75">
      <c r="A50" s="28" t="s">
        <v>11</v>
      </c>
      <c r="B50" s="29" t="s">
        <v>108</v>
      </c>
      <c r="C50" s="30" t="str">
        <f>A50</f>
        <v>Italien</v>
      </c>
      <c r="D50" s="31" t="s">
        <v>3</v>
      </c>
      <c r="E50" s="31" t="str">
        <f>A51</f>
        <v>Paraguay</v>
      </c>
      <c r="F50" s="31">
        <v>1</v>
      </c>
      <c r="G50" s="31" t="s">
        <v>3</v>
      </c>
      <c r="H50" s="32">
        <v>1</v>
      </c>
      <c r="K50" s="69" t="s">
        <v>17</v>
      </c>
      <c r="L50" s="70"/>
      <c r="M50" s="71" t="s">
        <v>18</v>
      </c>
      <c r="N50" s="72"/>
      <c r="O50" s="73"/>
      <c r="S50" t="str">
        <f>C50</f>
        <v>Italien</v>
      </c>
      <c r="T50" s="4">
        <f>IF(F50="",0,IF(F50&lt;H50,0,IF(F50&gt;H50,3,IF(F50=H50,1))))</f>
        <v>1</v>
      </c>
      <c r="U50" s="4">
        <f>IF(H52="",0,IF(H52&gt;F52,0,IF(H52&lt;F52,3,IF(F52=H52,1))))</f>
        <v>1</v>
      </c>
      <c r="V50" s="4">
        <f>IF(H54="",0,IF(F54&lt;H54,3,IF(F54=H54,1,IF(F54&gt;H54,0))))</f>
        <v>0</v>
      </c>
      <c r="W50" s="4">
        <f>IF(T50="","",IF(U50=" ","",IF(V50=" ",,T50+U50+V50)))</f>
        <v>2</v>
      </c>
      <c r="X50" s="4">
        <f>IF(Y50=0,"",RANK(Y50,Y50:Y53))</f>
        <v>4</v>
      </c>
      <c r="Y50" s="7">
        <f>IF(H50="",,(100+Z50-AA50)/100+(1+Z50)/1000+W50)</f>
        <v>2.995</v>
      </c>
      <c r="Z50">
        <f>F50+F52+H54</f>
        <v>4</v>
      </c>
      <c r="AA50">
        <f>H50+H52+F54</f>
        <v>5</v>
      </c>
    </row>
    <row r="51" spans="1:27" ht="12.75">
      <c r="A51" s="33" t="s">
        <v>29</v>
      </c>
      <c r="B51" s="25" t="s">
        <v>109</v>
      </c>
      <c r="C51" s="34" t="str">
        <f>A52</f>
        <v>Neuseeland</v>
      </c>
      <c r="D51" s="35" t="s">
        <v>3</v>
      </c>
      <c r="E51" s="35" t="str">
        <f>A53</f>
        <v>Slowakei</v>
      </c>
      <c r="F51" s="35">
        <v>1</v>
      </c>
      <c r="G51" s="35" t="s">
        <v>3</v>
      </c>
      <c r="H51" s="36">
        <v>1</v>
      </c>
      <c r="I51" s="27" t="s">
        <v>13</v>
      </c>
      <c r="J51" s="74" t="str">
        <f>IF(X50=1,S50,IF(X51=1,S51,IF(X52=1,S52,IF(X53=1,S53," "))))</f>
        <v>Paraguay</v>
      </c>
      <c r="K51" s="63">
        <f>IF(X51=1,W51,IF(X50=1,W50,IF(X52=1,W52,IF(X53=1,W53,""))))</f>
        <v>5</v>
      </c>
      <c r="L51" s="63"/>
      <c r="M51" s="64">
        <f>IF(X50=1,Z50,IF(X51=1,Z51,IF(X52=1,Z52,IF(X53=1,Z53,""))))</f>
        <v>3</v>
      </c>
      <c r="N51" s="63" t="s">
        <v>3</v>
      </c>
      <c r="O51" s="65">
        <f>IF(X50=1,AA50,IF(X51=1,AA51,IF(X52=1,AA52,IF(X53=1,AA53,""))))</f>
        <v>1</v>
      </c>
      <c r="S51" t="str">
        <f>E50</f>
        <v>Paraguay</v>
      </c>
      <c r="T51" s="4">
        <f>IF(H50="",0,IF(H50&lt;F50,0,IF(H50&gt;F50,3,IF(H50=F50,1))))</f>
        <v>1</v>
      </c>
      <c r="U51" s="4">
        <f>IF(F53="",0,IF(U53=0,3,IF(U53=1,1,IF(U53=3,0))))</f>
        <v>3</v>
      </c>
      <c r="V51" s="4">
        <f>IF(F55="",0,IF(F55&lt;H55,0,IF(F55&gt;H55,3,IF(F55=H55,1))))</f>
        <v>1</v>
      </c>
      <c r="W51" s="4">
        <f>IF(T51=" ","",T51+U51+V51)</f>
        <v>5</v>
      </c>
      <c r="X51" s="4">
        <f>IF(Y51=0," ",RANK(Y51,Y50:Y53))</f>
        <v>1</v>
      </c>
      <c r="Y51" s="7">
        <f>IF(H50="",,(100+Z51-AA51)/100+(1.1+Z51)/1000+W51)</f>
        <v>6.0241</v>
      </c>
      <c r="Z51">
        <f>H50+H53+F55</f>
        <v>3</v>
      </c>
      <c r="AA51">
        <f>F50+F53+H55</f>
        <v>1</v>
      </c>
    </row>
    <row r="52" spans="1:27" ht="12.75">
      <c r="A52" s="33" t="s">
        <v>74</v>
      </c>
      <c r="B52" s="24" t="s">
        <v>110</v>
      </c>
      <c r="C52" s="37" t="str">
        <f>A50</f>
        <v>Italien</v>
      </c>
      <c r="D52" s="38" t="s">
        <v>3</v>
      </c>
      <c r="E52" s="38" t="str">
        <f>A52</f>
        <v>Neuseeland</v>
      </c>
      <c r="F52" s="38">
        <v>1</v>
      </c>
      <c r="G52" s="38" t="s">
        <v>3</v>
      </c>
      <c r="H52" s="39">
        <v>1</v>
      </c>
      <c r="I52" s="27" t="s">
        <v>14</v>
      </c>
      <c r="J52" s="75" t="str">
        <f>IF(X50=2,S50,IF(X51=2,S51,IF(X52=2,S52,IF(X53=2,S53,""))))</f>
        <v>Slowakei</v>
      </c>
      <c r="K52" s="66">
        <f>IF(X50=2,W50,IF(X51=2,W51,IF(X52=2,W52,IF(X53=2,W53,""))))</f>
        <v>4</v>
      </c>
      <c r="L52" s="66"/>
      <c r="M52" s="67">
        <f>IF(X50=2,Z50,IF(X51=2,Z51,IF(X52=2,Z52,IF(X53=2,Z53,""))))</f>
        <v>4</v>
      </c>
      <c r="N52" s="66" t="s">
        <v>3</v>
      </c>
      <c r="O52" s="68">
        <f>IF(X50=2,AA50,IF(X51=2,AA51,IF(X52=2,AA52,IF(X53=2,AA53,""))))</f>
        <v>5</v>
      </c>
      <c r="S52" t="str">
        <f>C51</f>
        <v>Neuseeland</v>
      </c>
      <c r="T52" s="4">
        <f>IF(F51="",0,IF(F51&lt;H51,0,IF(F51&gt;H51,3,IF(F51=H51,1))))</f>
        <v>1</v>
      </c>
      <c r="U52" s="4">
        <f>IF(F52="",0,IF(U50=0,3,IF(U50=1,1,IF(U50=3,0))))</f>
        <v>1</v>
      </c>
      <c r="V52" s="4">
        <f>IF(F55="",0,IF(V51=0,3,IF(V51=1,1,IF(V51=3,0))))</f>
        <v>1</v>
      </c>
      <c r="W52" s="4">
        <f>IF(T52=" ","",T52+U52+V52)</f>
        <v>3</v>
      </c>
      <c r="X52" s="4">
        <f>IF(Y52=0,"",RANK(Y52,Y50:Y53))</f>
        <v>3</v>
      </c>
      <c r="Y52" s="7">
        <f>IF(H51="",,(100+Z52-AA52)/100+(1.3+Z52)/1000+W52)</f>
        <v>4.0033</v>
      </c>
      <c r="Z52">
        <f>F51+H52+H55</f>
        <v>2</v>
      </c>
      <c r="AA52">
        <f>H51+F52+F55</f>
        <v>2</v>
      </c>
    </row>
    <row r="53" spans="1:27" ht="12.75">
      <c r="A53" s="33" t="s">
        <v>75</v>
      </c>
      <c r="B53" s="25" t="s">
        <v>113</v>
      </c>
      <c r="C53" s="34" t="str">
        <f>A53</f>
        <v>Slowakei</v>
      </c>
      <c r="D53" s="35" t="s">
        <v>3</v>
      </c>
      <c r="E53" s="35" t="str">
        <f>A51</f>
        <v>Paraguay</v>
      </c>
      <c r="F53" s="35">
        <v>0</v>
      </c>
      <c r="G53" s="35" t="s">
        <v>3</v>
      </c>
      <c r="H53" s="36">
        <v>2</v>
      </c>
      <c r="I53" s="1" t="s">
        <v>15</v>
      </c>
      <c r="J53" s="19" t="str">
        <f>IF(X50=3,S50,IF(X51=3,S51,IF(X52=3,S52,IF(X53=3,S53,""))))</f>
        <v>Neuseeland</v>
      </c>
      <c r="K53" s="4">
        <f>IF(X50=3,W50,IF(X51=3,W51,IF(X52=3,W52,IF(X53=3,W53,""))))</f>
        <v>3</v>
      </c>
      <c r="L53" s="4"/>
      <c r="M53" s="5">
        <f>IF(X50=3,Z50,IF(X51=3,Z51,IF(X52=3,Z52,IF(X53=3,Z53,""))))</f>
        <v>2</v>
      </c>
      <c r="N53" s="4" t="s">
        <v>3</v>
      </c>
      <c r="O53" s="6">
        <f>IF(X50=3,AA50,IF(X51=3,AA51,IF(X52=3,AA52,IF(X53=3,AA53,""))))</f>
        <v>2</v>
      </c>
      <c r="S53" t="str">
        <f>E51</f>
        <v>Slowakei</v>
      </c>
      <c r="T53" s="4">
        <f>IF(F51="",0,IF(F51&lt;H51,3,IF(F51&gt;H51,0,IF(F51=H51,1))))</f>
        <v>1</v>
      </c>
      <c r="U53" s="4">
        <f>IF(F53="",0,IF(F53&lt;H53,0,IF(F53&gt;H53,3,IF(F53=H53,1))))</f>
        <v>0</v>
      </c>
      <c r="V53" s="4">
        <f>IF(F54="",0,IF(V50=0,3,IF(V50=1,1,IF(V50=3,0))))</f>
        <v>3</v>
      </c>
      <c r="W53" s="4">
        <f>IF(T53=" ","",T53+U53+V53)</f>
        <v>4</v>
      </c>
      <c r="X53" s="4">
        <f>IF(Y53=0,"",RANK(Y53,Y50:Y53))</f>
        <v>2</v>
      </c>
      <c r="Y53" s="7">
        <f>IF(H51="",,(100+Z53-AA53)/100+(1.4+Z53)/1000+W53)</f>
        <v>4.9954</v>
      </c>
      <c r="Z53">
        <f>H51+F53+F54</f>
        <v>4</v>
      </c>
      <c r="AA53">
        <f>F51+H53+H54</f>
        <v>5</v>
      </c>
    </row>
    <row r="54" spans="1:25" ht="12.75">
      <c r="A54" s="40"/>
      <c r="B54" s="24" t="s">
        <v>111</v>
      </c>
      <c r="C54" s="37" t="str">
        <f>A53</f>
        <v>Slowakei</v>
      </c>
      <c r="D54" s="38" t="s">
        <v>3</v>
      </c>
      <c r="E54" s="38" t="str">
        <f>A50</f>
        <v>Italien</v>
      </c>
      <c r="F54" s="38">
        <v>3</v>
      </c>
      <c r="G54" s="38" t="s">
        <v>3</v>
      </c>
      <c r="H54" s="39">
        <v>2</v>
      </c>
      <c r="I54" s="1" t="s">
        <v>16</v>
      </c>
      <c r="J54" s="4" t="str">
        <f>IF(X50=4,S50,IF(X51=4,S51,IF(X52=4,S52,IF(X53=4,S53,""))))</f>
        <v>Italien</v>
      </c>
      <c r="K54" s="4">
        <f>IF(X50=4,W50,IF(X51=4,W51,IF(X52=4,W52,IF(X53=4,W53,""))))</f>
        <v>2</v>
      </c>
      <c r="L54" s="4"/>
      <c r="M54" s="5">
        <f>IF(X50=4,Z50,IF(X51=4,Z51,IF(X52=4,Z52,IF(X53=4,Z53,""))))</f>
        <v>4</v>
      </c>
      <c r="N54" s="4" t="s">
        <v>3</v>
      </c>
      <c r="O54" s="6">
        <f>IF(X50=4,AA50,IF(X51=4,AA51,IF(X52=4,AA52,IF(X53=4,AA53,""))))</f>
        <v>5</v>
      </c>
      <c r="T54" s="4"/>
      <c r="U54" s="4"/>
      <c r="V54" s="4"/>
      <c r="W54" s="4"/>
      <c r="X54" s="4"/>
      <c r="Y54" s="4"/>
    </row>
    <row r="55" spans="1:13" ht="12.75">
      <c r="A55" s="41"/>
      <c r="B55" s="42" t="s">
        <v>111</v>
      </c>
      <c r="C55" s="43" t="str">
        <f>A51</f>
        <v>Paraguay</v>
      </c>
      <c r="D55" s="44" t="s">
        <v>3</v>
      </c>
      <c r="E55" s="44" t="str">
        <f>A52</f>
        <v>Neuseeland</v>
      </c>
      <c r="F55" s="44">
        <v>0</v>
      </c>
      <c r="G55" s="44" t="s">
        <v>3</v>
      </c>
      <c r="H55" s="45">
        <v>0</v>
      </c>
      <c r="M55" s="2"/>
    </row>
    <row r="58" spans="1:26" ht="15.75">
      <c r="A58" s="46" t="s">
        <v>40</v>
      </c>
      <c r="C58" s="8" t="s">
        <v>2</v>
      </c>
      <c r="J58" s="8" t="s">
        <v>12</v>
      </c>
      <c r="Y58" t="s">
        <v>19</v>
      </c>
      <c r="Z58" t="s">
        <v>18</v>
      </c>
    </row>
    <row r="59" spans="1:27" ht="12.75">
      <c r="A59" s="28" t="s">
        <v>31</v>
      </c>
      <c r="B59" s="29" t="s">
        <v>112</v>
      </c>
      <c r="C59" s="30" t="str">
        <f>A59</f>
        <v>Elfenbeinküste</v>
      </c>
      <c r="D59" s="31" t="s">
        <v>3</v>
      </c>
      <c r="E59" s="31" t="str">
        <f>A60</f>
        <v>Portugal</v>
      </c>
      <c r="F59" s="31">
        <v>0</v>
      </c>
      <c r="G59" s="31" t="s">
        <v>3</v>
      </c>
      <c r="H59" s="32">
        <v>0</v>
      </c>
      <c r="K59" s="69" t="s">
        <v>17</v>
      </c>
      <c r="L59" s="70"/>
      <c r="M59" s="71" t="s">
        <v>18</v>
      </c>
      <c r="N59" s="72"/>
      <c r="O59" s="73"/>
      <c r="S59" t="str">
        <f>C59</f>
        <v>Elfenbeinküste</v>
      </c>
      <c r="T59" s="4">
        <f>IF(F59="",0,IF(F59&lt;H59,0,IF(F59&gt;H59,3,IF(F59=H59,1))))</f>
        <v>1</v>
      </c>
      <c r="U59" s="4">
        <f>IF(H61="",0,IF(H61&gt;F61,0,IF(H61&lt;F61,3,IF(F61=H61,1))))</f>
        <v>0</v>
      </c>
      <c r="V59" s="4">
        <f>IF(H63="",0,IF(F63&lt;H63,3,IF(F63=H63,1,IF(F63&gt;H63,0))))</f>
        <v>3</v>
      </c>
      <c r="W59" s="4">
        <f>IF(T59="","",IF(U59=" ","",IF(V59=" ",,T59+U59+V59)))</f>
        <v>4</v>
      </c>
      <c r="X59" s="4">
        <f>IF(Y59=0,"",RANK(Y59,Y59:Y62))</f>
        <v>3</v>
      </c>
      <c r="Y59" s="7">
        <f>IF(H59="",,(100+Z59-AA59)/100+(1+Z59)/1000+W59)</f>
        <v>5.015</v>
      </c>
      <c r="Z59">
        <f>F59+F61+H63</f>
        <v>4</v>
      </c>
      <c r="AA59">
        <f>H59+H61+F63</f>
        <v>3</v>
      </c>
    </row>
    <row r="60" spans="1:27" ht="12.75">
      <c r="A60" s="33" t="s">
        <v>8</v>
      </c>
      <c r="B60" s="25" t="s">
        <v>114</v>
      </c>
      <c r="C60" s="34" t="str">
        <f>A61</f>
        <v>Brasilien</v>
      </c>
      <c r="D60" s="35" t="s">
        <v>3</v>
      </c>
      <c r="E60" s="35" t="str">
        <f>A62</f>
        <v>Nordkorea</v>
      </c>
      <c r="F60" s="35">
        <v>2</v>
      </c>
      <c r="G60" s="35" t="s">
        <v>3</v>
      </c>
      <c r="H60" s="36">
        <v>1</v>
      </c>
      <c r="I60" s="27" t="s">
        <v>13</v>
      </c>
      <c r="J60" s="74" t="str">
        <f>IF(X59=1,S59,IF(X60=1,S60,IF(X61=1,S61,IF(X62=1,S62," "))))</f>
        <v>Brasilien</v>
      </c>
      <c r="K60" s="63">
        <f>IF(X60=1,W60,IF(X59=1,W59,IF(X61=1,W61,IF(X62=1,W62,""))))</f>
        <v>7</v>
      </c>
      <c r="L60" s="63"/>
      <c r="M60" s="64">
        <f>IF(X59=1,Z59,IF(X60=1,Z60,IF(X61=1,Z61,IF(X62=1,Z62,""))))</f>
        <v>5</v>
      </c>
      <c r="N60" s="63" t="s">
        <v>3</v>
      </c>
      <c r="O60" s="65">
        <f>IF(X59=1,AA59,IF(X60=1,AA60,IF(X61=1,AA61,IF(X62=1,AA62,""))))</f>
        <v>2</v>
      </c>
      <c r="S60" t="str">
        <f>E59</f>
        <v>Portugal</v>
      </c>
      <c r="T60" s="4">
        <f>IF(H59="",0,IF(H59&lt;F59,0,IF(H59&gt;F59,3,IF(H59=F59,1))))</f>
        <v>1</v>
      </c>
      <c r="U60" s="4">
        <f>IF(F62="",0,IF(U62=0,3,IF(U62=1,1,IF(U62=3,0))))</f>
        <v>3</v>
      </c>
      <c r="V60" s="4">
        <f>IF(F64="",0,IF(F64&lt;H64,0,IF(F64&gt;H64,3,IF(F64=H64,1))))</f>
        <v>1</v>
      </c>
      <c r="W60" s="4">
        <f>IF(T60=" ","",T60+U60+V60)</f>
        <v>5</v>
      </c>
      <c r="X60" s="4">
        <f>IF(Y60=0," ",RANK(Y60,Y59:Y62))</f>
        <v>2</v>
      </c>
      <c r="Y60" s="7">
        <f>IF(H59="",,(100+Z60-AA60)/100+(1.1+Z60)/1000+W60)</f>
        <v>6.0781</v>
      </c>
      <c r="Z60">
        <f>H59+H62+F64</f>
        <v>7</v>
      </c>
      <c r="AA60">
        <f>F59+F62+H64</f>
        <v>0</v>
      </c>
    </row>
    <row r="61" spans="1:27" ht="12.75">
      <c r="A61" s="33" t="s">
        <v>37</v>
      </c>
      <c r="B61" s="24" t="s">
        <v>115</v>
      </c>
      <c r="C61" s="37" t="str">
        <f>A59</f>
        <v>Elfenbeinküste</v>
      </c>
      <c r="D61" s="38" t="s">
        <v>3</v>
      </c>
      <c r="E61" s="38" t="str">
        <f>A61</f>
        <v>Brasilien</v>
      </c>
      <c r="F61" s="38">
        <v>1</v>
      </c>
      <c r="G61" s="38" t="s">
        <v>3</v>
      </c>
      <c r="H61" s="39">
        <v>3</v>
      </c>
      <c r="I61" s="27" t="s">
        <v>14</v>
      </c>
      <c r="J61" s="75" t="str">
        <f>IF(X59=2,S59,IF(X60=2,S60,IF(X61=2,S61,IF(X62=2,S62,""))))</f>
        <v>Portugal</v>
      </c>
      <c r="K61" s="66">
        <f>IF(X59=2,W59,IF(X60=2,W60,IF(X61=2,W61,IF(X62=2,W62,""))))</f>
        <v>5</v>
      </c>
      <c r="L61" s="66"/>
      <c r="M61" s="67">
        <f>IF(X59=2,Z59,IF(X60=2,Z60,IF(X61=2,Z61,IF(X62=2,Z62,""))))</f>
        <v>7</v>
      </c>
      <c r="N61" s="66" t="s">
        <v>3</v>
      </c>
      <c r="O61" s="68">
        <f>IF(X59=2,AA59,IF(X60=2,AA60,IF(X61=2,AA61,IF(X62=2,AA62,""))))</f>
        <v>0</v>
      </c>
      <c r="S61" t="str">
        <f>C60</f>
        <v>Brasilien</v>
      </c>
      <c r="T61" s="4">
        <f>IF(F60="",0,IF(F60&lt;H60,0,IF(F60&gt;H60,3,IF(F60=H60,1))))</f>
        <v>3</v>
      </c>
      <c r="U61" s="4">
        <f>IF(F61="",0,IF(U59=0,3,IF(U59=1,1,IF(U59=3,0))))</f>
        <v>3</v>
      </c>
      <c r="V61" s="4">
        <f>IF(F64="",0,IF(V60=0,3,IF(V60=1,1,IF(V60=3,0))))</f>
        <v>1</v>
      </c>
      <c r="W61" s="4">
        <f>IF(T61=" ","",T61+U61+V61)</f>
        <v>7</v>
      </c>
      <c r="X61" s="4">
        <f>IF(Y61=0,"",RANK(Y61,Y59:Y62))</f>
        <v>1</v>
      </c>
      <c r="Y61" s="7">
        <f>IF(H60="",,(100+Z61-AA61)/100+(1.3+Z61)/1000+W61)</f>
        <v>8.0363</v>
      </c>
      <c r="Z61">
        <f>F60+H61+H64</f>
        <v>5</v>
      </c>
      <c r="AA61">
        <f>H60+F61+F64</f>
        <v>2</v>
      </c>
    </row>
    <row r="62" spans="1:27" ht="12.75">
      <c r="A62" s="33" t="s">
        <v>76</v>
      </c>
      <c r="B62" s="25" t="s">
        <v>116</v>
      </c>
      <c r="C62" s="34" t="str">
        <f>A62</f>
        <v>Nordkorea</v>
      </c>
      <c r="D62" s="35" t="s">
        <v>3</v>
      </c>
      <c r="E62" s="35" t="str">
        <f>A60</f>
        <v>Portugal</v>
      </c>
      <c r="F62" s="35">
        <v>0</v>
      </c>
      <c r="G62" s="35" t="s">
        <v>3</v>
      </c>
      <c r="H62" s="36">
        <v>7</v>
      </c>
      <c r="I62" s="1" t="s">
        <v>15</v>
      </c>
      <c r="J62" s="19" t="str">
        <f>IF(X59=3,S59,IF(X60=3,S60,IF(X61=3,S61,IF(X62=3,S62,""))))</f>
        <v>Elfenbeinküste</v>
      </c>
      <c r="K62" s="4">
        <f>IF(X59=3,W59,IF(X60=3,W60,IF(X61=3,W61,IF(X62=3,W62,""))))</f>
        <v>4</v>
      </c>
      <c r="L62" s="4"/>
      <c r="M62" s="5">
        <f>IF(X59=3,Z59,IF(X60=3,Z60,IF(X61=3,Z61,IF(X62=3,Z62,""))))</f>
        <v>4</v>
      </c>
      <c r="N62" s="4" t="s">
        <v>3</v>
      </c>
      <c r="O62" s="6">
        <f>IF(X59=3,AA59,IF(X60=3,AA60,IF(X61=3,AA61,IF(X62=3,AA62,""))))</f>
        <v>3</v>
      </c>
      <c r="S62" t="str">
        <f>E60</f>
        <v>Nordkorea</v>
      </c>
      <c r="T62" s="4">
        <f>IF(F60="",0,IF(F60&lt;H60,3,IF(F60&gt;H60,0,IF(F60=H60,1))))</f>
        <v>0</v>
      </c>
      <c r="U62" s="4">
        <f>IF(F62="",0,IF(F62&lt;H62,0,IF(F62&gt;H62,3,IF(F62=H62,1))))</f>
        <v>0</v>
      </c>
      <c r="V62" s="4">
        <f>IF(F63="",0,IF(V59=0,3,IF(V59=1,1,IF(V59=3,0))))</f>
        <v>0</v>
      </c>
      <c r="W62" s="4">
        <f>IF(T62=" ","",T62+U62+V62)</f>
        <v>0</v>
      </c>
      <c r="X62" s="4">
        <f>IF(Y62=0,"",RANK(Y62,Y59:Y62))</f>
        <v>4</v>
      </c>
      <c r="Y62" s="7">
        <f>IF(H60="",,(100+Z62-AA62)/100+(1.4+Z62)/1000+W62)</f>
        <v>0.8924</v>
      </c>
      <c r="Z62">
        <f>H60+F62+F63</f>
        <v>1</v>
      </c>
      <c r="AA62">
        <f>F60+H62+H63</f>
        <v>12</v>
      </c>
    </row>
    <row r="63" spans="1:25" ht="12.75">
      <c r="A63" s="40"/>
      <c r="B63" s="24" t="s">
        <v>117</v>
      </c>
      <c r="C63" s="37" t="str">
        <f>A62</f>
        <v>Nordkorea</v>
      </c>
      <c r="D63" s="38" t="s">
        <v>3</v>
      </c>
      <c r="E63" s="38" t="str">
        <f>A59</f>
        <v>Elfenbeinküste</v>
      </c>
      <c r="F63" s="38">
        <v>0</v>
      </c>
      <c r="G63" s="38" t="s">
        <v>3</v>
      </c>
      <c r="H63" s="39">
        <v>3</v>
      </c>
      <c r="I63" s="1" t="s">
        <v>16</v>
      </c>
      <c r="J63" s="4" t="str">
        <f>IF(X59=4,S59,IF(X60=4,S60,IF(X61=4,S61,IF(X62=4,S62,""))))</f>
        <v>Nordkorea</v>
      </c>
      <c r="K63" s="4">
        <f>IF(X59=4,W59,IF(X60=4,W60,IF(X61=4,W61,IF(X62=4,W62,""))))</f>
        <v>0</v>
      </c>
      <c r="L63" s="4"/>
      <c r="M63" s="5">
        <f>IF(X59=4,Z59,IF(X60=4,Z60,IF(X61=4,Z61,IF(X62=4,Z62,""))))</f>
        <v>1</v>
      </c>
      <c r="N63" s="4" t="s">
        <v>3</v>
      </c>
      <c r="O63" s="6">
        <f>IF(X59=4,AA59,IF(X60=4,AA60,IF(X61=4,AA61,IF(X62=4,AA62,""))))</f>
        <v>12</v>
      </c>
      <c r="T63" s="4"/>
      <c r="U63" s="4"/>
      <c r="V63" s="4"/>
      <c r="W63" s="4"/>
      <c r="X63" s="4"/>
      <c r="Y63" s="4"/>
    </row>
    <row r="64" spans="1:13" ht="12.75">
      <c r="A64" s="41"/>
      <c r="B64" s="42" t="s">
        <v>118</v>
      </c>
      <c r="C64" s="43" t="str">
        <f>A60</f>
        <v>Portugal</v>
      </c>
      <c r="D64" s="44" t="s">
        <v>3</v>
      </c>
      <c r="E64" s="44" t="str">
        <f>A61</f>
        <v>Brasilien</v>
      </c>
      <c r="F64" s="44">
        <v>0</v>
      </c>
      <c r="G64" s="44" t="s">
        <v>3</v>
      </c>
      <c r="H64" s="45">
        <v>0</v>
      </c>
      <c r="M64" s="2"/>
    </row>
    <row r="67" spans="1:26" ht="15.75">
      <c r="A67" s="46" t="s">
        <v>42</v>
      </c>
      <c r="C67" s="8" t="s">
        <v>2</v>
      </c>
      <c r="J67" s="8" t="s">
        <v>12</v>
      </c>
      <c r="Y67" t="s">
        <v>19</v>
      </c>
      <c r="Z67" t="s">
        <v>18</v>
      </c>
    </row>
    <row r="68" spans="1:27" ht="12.75">
      <c r="A68" s="28" t="s">
        <v>77</v>
      </c>
      <c r="B68" s="29" t="s">
        <v>119</v>
      </c>
      <c r="C68" s="30" t="str">
        <f>A68</f>
        <v>Honduras</v>
      </c>
      <c r="D68" s="31" t="s">
        <v>3</v>
      </c>
      <c r="E68" s="31" t="str">
        <f>A69</f>
        <v>Chile</v>
      </c>
      <c r="F68" s="31">
        <v>0</v>
      </c>
      <c r="G68" s="31" t="s">
        <v>3</v>
      </c>
      <c r="H68" s="32">
        <v>1</v>
      </c>
      <c r="K68" s="69" t="s">
        <v>17</v>
      </c>
      <c r="L68" s="70"/>
      <c r="M68" s="71" t="s">
        <v>18</v>
      </c>
      <c r="N68" s="72"/>
      <c r="O68" s="73"/>
      <c r="S68" t="str">
        <f>C68</f>
        <v>Honduras</v>
      </c>
      <c r="T68" s="4">
        <f>IF(F68="",0,IF(F68&lt;H68,0,IF(F68&gt;H68,3,IF(F68=H68,1))))</f>
        <v>0</v>
      </c>
      <c r="U68" s="4">
        <f>IF(H70="",0,IF(H70&gt;F70,0,IF(H70&lt;F70,3,IF(F70=H70,1))))</f>
        <v>0</v>
      </c>
      <c r="V68" s="4">
        <f>IF(H72="",0,IF(F72&lt;H72,3,IF(F72=H72,1,IF(F72&gt;H72,0))))</f>
        <v>1</v>
      </c>
      <c r="W68" s="4">
        <f>IF(T68="","",IF(U68=" ","",IF(V68=" ",,T68+U68+V68)))</f>
        <v>1</v>
      </c>
      <c r="X68" s="4">
        <f>IF(Y68=0,"",RANK(Y68,Y68:Y71))</f>
        <v>4</v>
      </c>
      <c r="Y68" s="7">
        <f>IF(H68="",,(100+Z68-AA68)/100+(1+Z68)/1000+W68)</f>
        <v>1.971</v>
      </c>
      <c r="Z68">
        <f>F68+F70+H72</f>
        <v>0</v>
      </c>
      <c r="AA68">
        <f>H68+H70+F72</f>
        <v>3</v>
      </c>
    </row>
    <row r="69" spans="1:27" ht="12.75">
      <c r="A69" s="33" t="s">
        <v>78</v>
      </c>
      <c r="B69" s="25" t="s">
        <v>120</v>
      </c>
      <c r="C69" s="34" t="str">
        <f>A70</f>
        <v>Spanien</v>
      </c>
      <c r="D69" s="35" t="s">
        <v>3</v>
      </c>
      <c r="E69" s="35" t="str">
        <f>A71</f>
        <v>Schweiz</v>
      </c>
      <c r="F69" s="35">
        <v>0</v>
      </c>
      <c r="G69" s="35" t="s">
        <v>3</v>
      </c>
      <c r="H69" s="36">
        <v>1</v>
      </c>
      <c r="I69" s="27" t="s">
        <v>13</v>
      </c>
      <c r="J69" s="74" t="str">
        <f>IF(X68=1,S68,IF(X69=1,S69,IF(X70=1,S70,IF(X71=1,S71," "))))</f>
        <v>Spanien</v>
      </c>
      <c r="K69" s="63">
        <f>IF(X69=1,W69,IF(X68=1,W68,IF(X70=1,W70,IF(X71=1,W71,""))))</f>
        <v>6</v>
      </c>
      <c r="L69" s="63"/>
      <c r="M69" s="64">
        <f>IF(X68=1,Z68,IF(X69=1,Z69,IF(X70=1,Z70,IF(X71=1,Z71,""))))</f>
        <v>4</v>
      </c>
      <c r="N69" s="63" t="s">
        <v>3</v>
      </c>
      <c r="O69" s="65">
        <f>IF(X68=1,AA68,IF(X69=1,AA69,IF(X70=1,AA70,IF(X71=1,AA71,""))))</f>
        <v>2</v>
      </c>
      <c r="S69" t="str">
        <f>E68</f>
        <v>Chile</v>
      </c>
      <c r="T69" s="4">
        <f>IF(H68="",0,IF(H68&lt;F68,0,IF(H68&gt;F68,3,IF(H68=F68,1))))</f>
        <v>3</v>
      </c>
      <c r="U69" s="4">
        <f>IF(F71="",0,IF(U71=0,3,IF(U71=1,1,IF(U71=3,0))))</f>
        <v>3</v>
      </c>
      <c r="V69" s="4">
        <f>IF(F73="",0,IF(F73&lt;H73,0,IF(F73&gt;H73,3,IF(F73=H73,1))))</f>
        <v>0</v>
      </c>
      <c r="W69" s="4">
        <f>IF(T69=" ","",T69+U69+V69)</f>
        <v>6</v>
      </c>
      <c r="X69" s="4">
        <f>IF(Y69=0," ",RANK(Y69,Y68:Y71))</f>
        <v>2</v>
      </c>
      <c r="Y69" s="7">
        <f>IF(H68="",,(100+Z69-AA69)/100+(1.1+Z69)/1000+W69)</f>
        <v>7.0141</v>
      </c>
      <c r="Z69">
        <f>H68+H71+F73</f>
        <v>3</v>
      </c>
      <c r="AA69">
        <f>F68+F71+H73</f>
        <v>2</v>
      </c>
    </row>
    <row r="70" spans="1:27" ht="12.75">
      <c r="A70" s="33" t="s">
        <v>5</v>
      </c>
      <c r="B70" s="24" t="s">
        <v>121</v>
      </c>
      <c r="C70" s="37" t="str">
        <f>A68</f>
        <v>Honduras</v>
      </c>
      <c r="D70" s="38" t="s">
        <v>3</v>
      </c>
      <c r="E70" s="38" t="str">
        <f>A70</f>
        <v>Spanien</v>
      </c>
      <c r="F70" s="38">
        <v>0</v>
      </c>
      <c r="G70" s="38" t="s">
        <v>3</v>
      </c>
      <c r="H70" s="39">
        <v>2</v>
      </c>
      <c r="I70" s="27" t="s">
        <v>14</v>
      </c>
      <c r="J70" s="75" t="str">
        <f>IF(X68=2,S68,IF(X69=2,S69,IF(X70=2,S70,IF(X71=2,S71,""))))</f>
        <v>Chile</v>
      </c>
      <c r="K70" s="66">
        <f>IF(X68=2,W68,IF(X69=2,W69,IF(X70=2,W70,IF(X71=2,W71,""))))</f>
        <v>6</v>
      </c>
      <c r="L70" s="66"/>
      <c r="M70" s="67">
        <f>IF(X68=2,Z68,IF(X69=2,Z69,IF(X70=2,Z70,IF(X71=2,Z71,""))))</f>
        <v>3</v>
      </c>
      <c r="N70" s="66" t="s">
        <v>3</v>
      </c>
      <c r="O70" s="68">
        <f>IF(X68=2,AA68,IF(X69=2,AA69,IF(X70=2,AA70,IF(X71=2,AA71,""))))</f>
        <v>2</v>
      </c>
      <c r="S70" t="str">
        <f>C69</f>
        <v>Spanien</v>
      </c>
      <c r="T70" s="4">
        <f>IF(F69="",0,IF(F69&lt;H69,0,IF(F69&gt;H69,3,IF(F69=H69,1))))</f>
        <v>0</v>
      </c>
      <c r="U70" s="4">
        <f>IF(F70="",0,IF(U68=0,3,IF(U68=1,1,IF(U68=3,0))))</f>
        <v>3</v>
      </c>
      <c r="V70" s="4">
        <f>IF(F73="",0,IF(V69=0,3,IF(V69=1,1,IF(V69=3,0))))</f>
        <v>3</v>
      </c>
      <c r="W70" s="4">
        <f>IF(T70=" ","",T70+U70+V70)</f>
        <v>6</v>
      </c>
      <c r="X70" s="4">
        <f>IF(Y70=0,"",RANK(Y70,Y68:Y71))</f>
        <v>1</v>
      </c>
      <c r="Y70" s="7">
        <f>IF(H69="",,(100+Z70-AA70)/100+(1.3+Z70)/1000+W70)</f>
        <v>7.0253</v>
      </c>
      <c r="Z70">
        <f>F69+H70+H73</f>
        <v>4</v>
      </c>
      <c r="AA70">
        <f>H69+F70+F73</f>
        <v>2</v>
      </c>
    </row>
    <row r="71" spans="1:27" ht="12.75">
      <c r="A71" s="33" t="s">
        <v>27</v>
      </c>
      <c r="B71" s="25" t="s">
        <v>122</v>
      </c>
      <c r="C71" s="34" t="str">
        <f>A71</f>
        <v>Schweiz</v>
      </c>
      <c r="D71" s="35" t="s">
        <v>3</v>
      </c>
      <c r="E71" s="35" t="str">
        <f>A69</f>
        <v>Chile</v>
      </c>
      <c r="F71" s="35">
        <v>0</v>
      </c>
      <c r="G71" s="35" t="s">
        <v>3</v>
      </c>
      <c r="H71" s="36">
        <v>1</v>
      </c>
      <c r="I71" s="1" t="s">
        <v>15</v>
      </c>
      <c r="J71" s="19" t="str">
        <f>IF(X68=3,S68,IF(X69=3,S69,IF(X70=3,S70,IF(X71=3,S71,""))))</f>
        <v>Schweiz</v>
      </c>
      <c r="K71" s="4">
        <f>IF(X68=3,W68,IF(X69=3,W69,IF(X70=3,W70,IF(X71=3,W71,""))))</f>
        <v>4</v>
      </c>
      <c r="L71" s="4"/>
      <c r="M71" s="5">
        <f>IF(X68=3,Z68,IF(X69=3,Z69,IF(X70=3,Z70,IF(X71=3,Z71,""))))</f>
        <v>1</v>
      </c>
      <c r="N71" s="4" t="s">
        <v>3</v>
      </c>
      <c r="O71" s="6">
        <f>IF(X68=3,AA68,IF(X69=3,AA69,IF(X70=3,AA70,IF(X71=3,AA71,""))))</f>
        <v>1</v>
      </c>
      <c r="S71" t="str">
        <f>E69</f>
        <v>Schweiz</v>
      </c>
      <c r="T71" s="4">
        <f>IF(F69="",0,IF(F69&lt;H69,3,IF(F69&gt;H69,0,IF(F69=H69,1))))</f>
        <v>3</v>
      </c>
      <c r="U71" s="4">
        <f>IF(F71="",0,IF(F71&lt;H71,0,IF(F71&gt;H71,3,IF(F71=H71,1))))</f>
        <v>0</v>
      </c>
      <c r="V71" s="4">
        <f>IF(F72="",0,IF(V68=0,3,IF(V68=1,1,IF(V68=3,0))))</f>
        <v>1</v>
      </c>
      <c r="W71" s="4">
        <f>IF(T71=" ","",T71+U71+V71)</f>
        <v>4</v>
      </c>
      <c r="X71" s="4">
        <f>IF(Y71=0,"",RANK(Y71,Y68:Y71))</f>
        <v>3</v>
      </c>
      <c r="Y71" s="7">
        <f>IF(H69="",,(100+Z71-AA71)/100+(1.4+Z71)/1000+W71)</f>
        <v>5.0024</v>
      </c>
      <c r="Z71">
        <f>H69+F71+F72</f>
        <v>1</v>
      </c>
      <c r="AA71">
        <f>F69+H71+H72</f>
        <v>1</v>
      </c>
    </row>
    <row r="72" spans="1:25" ht="12.75">
      <c r="A72" s="40"/>
      <c r="B72" s="24" t="s">
        <v>123</v>
      </c>
      <c r="C72" s="37" t="str">
        <f>A71</f>
        <v>Schweiz</v>
      </c>
      <c r="D72" s="38" t="s">
        <v>3</v>
      </c>
      <c r="E72" s="38" t="str">
        <f>A68</f>
        <v>Honduras</v>
      </c>
      <c r="F72" s="38">
        <v>0</v>
      </c>
      <c r="G72" s="38" t="s">
        <v>3</v>
      </c>
      <c r="H72" s="39">
        <v>0</v>
      </c>
      <c r="I72" s="1" t="s">
        <v>16</v>
      </c>
      <c r="J72" s="4" t="str">
        <f>IF(X68=4,S68,IF(X69=4,S69,IF(X70=4,S70,IF(X71=4,S71,""))))</f>
        <v>Honduras</v>
      </c>
      <c r="K72" s="4">
        <f>IF(X68=4,W68,IF(X69=4,W69,IF(X70=4,W70,IF(X71=4,W71,""))))</f>
        <v>1</v>
      </c>
      <c r="L72" s="4"/>
      <c r="M72" s="5">
        <f>IF(X68=4,Z68,IF(X69=4,Z69,IF(X70=4,Z70,IF(X71=4,Z71,""))))</f>
        <v>0</v>
      </c>
      <c r="N72" s="4" t="s">
        <v>3</v>
      </c>
      <c r="O72" s="6">
        <f>IF(X68=4,AA68,IF(X69=4,AA69,IF(X70=4,AA70,IF(X71=4,AA71,""))))</f>
        <v>3</v>
      </c>
      <c r="T72" s="4"/>
      <c r="U72" s="4"/>
      <c r="V72" s="4"/>
      <c r="W72" s="4"/>
      <c r="X72" s="4"/>
      <c r="Y72" s="4"/>
    </row>
    <row r="73" spans="1:13" ht="12.75">
      <c r="A73" s="41"/>
      <c r="B73" s="42" t="s">
        <v>123</v>
      </c>
      <c r="C73" s="43" t="str">
        <f>A69</f>
        <v>Chile</v>
      </c>
      <c r="D73" s="44" t="s">
        <v>3</v>
      </c>
      <c r="E73" s="44" t="str">
        <f>A70</f>
        <v>Spanien</v>
      </c>
      <c r="F73" s="44">
        <v>1</v>
      </c>
      <c r="G73" s="44" t="s">
        <v>3</v>
      </c>
      <c r="H73" s="45">
        <v>2</v>
      </c>
      <c r="M73" s="2"/>
    </row>
    <row r="78" spans="1:10" ht="18">
      <c r="A78" s="123" t="s">
        <v>43</v>
      </c>
      <c r="B78" s="127"/>
      <c r="C78" s="80"/>
      <c r="D78" s="80"/>
      <c r="E78" s="80"/>
      <c r="F78" s="80"/>
      <c r="G78" s="80"/>
      <c r="H78" s="81"/>
      <c r="I78" s="80"/>
      <c r="J78" s="80"/>
    </row>
    <row r="79" spans="1:10" ht="12.75">
      <c r="A79" s="51" t="s">
        <v>124</v>
      </c>
      <c r="B79" s="38"/>
      <c r="C79" s="47" t="str">
        <f>J6</f>
        <v>Uruguay</v>
      </c>
      <c r="D79" s="31" t="s">
        <v>3</v>
      </c>
      <c r="E79" s="48" t="str">
        <f>J16</f>
        <v>Südkorea</v>
      </c>
      <c r="F79" s="31">
        <v>2</v>
      </c>
      <c r="G79" s="31" t="s">
        <v>3</v>
      </c>
      <c r="H79" s="32">
        <v>1</v>
      </c>
      <c r="I79" s="80"/>
      <c r="J79" t="s">
        <v>45</v>
      </c>
    </row>
    <row r="80" spans="1:10" ht="12.75">
      <c r="A80" s="49" t="s">
        <v>125</v>
      </c>
      <c r="B80" s="35"/>
      <c r="C80" s="50" t="str">
        <f>J24</f>
        <v>USA</v>
      </c>
      <c r="D80" s="35" t="s">
        <v>3</v>
      </c>
      <c r="E80" s="35" t="str">
        <f>J34</f>
        <v>Ghana</v>
      </c>
      <c r="F80" s="35">
        <v>1</v>
      </c>
      <c r="G80" s="35" t="s">
        <v>3</v>
      </c>
      <c r="H80" s="36">
        <v>2</v>
      </c>
      <c r="I80" s="80"/>
      <c r="J80" t="s">
        <v>46</v>
      </c>
    </row>
    <row r="81" spans="1:10" ht="12.75">
      <c r="A81" s="51" t="s">
        <v>126</v>
      </c>
      <c r="B81" s="38"/>
      <c r="C81" s="52" t="str">
        <f>J33</f>
        <v>Deutschland</v>
      </c>
      <c r="D81" s="38" t="s">
        <v>3</v>
      </c>
      <c r="E81" s="38" t="str">
        <f>J25</f>
        <v>England</v>
      </c>
      <c r="F81" s="38">
        <v>4</v>
      </c>
      <c r="G81" s="38" t="s">
        <v>3</v>
      </c>
      <c r="H81" s="39">
        <v>1</v>
      </c>
      <c r="I81" s="80"/>
      <c r="J81" t="s">
        <v>47</v>
      </c>
    </row>
    <row r="82" spans="1:10" ht="12.75">
      <c r="A82" s="49" t="s">
        <v>127</v>
      </c>
      <c r="B82" s="35"/>
      <c r="C82" s="50" t="str">
        <f>J15</f>
        <v>Argentinien</v>
      </c>
      <c r="D82" s="35" t="s">
        <v>3</v>
      </c>
      <c r="E82" s="35" t="str">
        <f>J7</f>
        <v>Mexiko</v>
      </c>
      <c r="F82" s="35">
        <v>3</v>
      </c>
      <c r="G82" s="35" t="s">
        <v>3</v>
      </c>
      <c r="H82" s="36">
        <v>1</v>
      </c>
      <c r="I82" s="80"/>
      <c r="J82" t="s">
        <v>48</v>
      </c>
    </row>
    <row r="83" spans="1:10" ht="12.75">
      <c r="A83" s="51" t="s">
        <v>128</v>
      </c>
      <c r="B83" s="38"/>
      <c r="C83" s="52" t="str">
        <f>J42</f>
        <v>Niederlande</v>
      </c>
      <c r="D83" s="38" t="s">
        <v>3</v>
      </c>
      <c r="E83" s="82" t="str">
        <f>J52</f>
        <v>Slowakei</v>
      </c>
      <c r="F83" s="38">
        <v>2</v>
      </c>
      <c r="G83" s="38" t="s">
        <v>3</v>
      </c>
      <c r="H83" s="39">
        <v>1</v>
      </c>
      <c r="I83" s="80"/>
      <c r="J83" t="s">
        <v>49</v>
      </c>
    </row>
    <row r="84" spans="1:10" ht="12.75">
      <c r="A84" s="49" t="s">
        <v>129</v>
      </c>
      <c r="B84" s="35"/>
      <c r="C84" s="50" t="str">
        <f>J60</f>
        <v>Brasilien</v>
      </c>
      <c r="D84" s="35" t="s">
        <v>3</v>
      </c>
      <c r="E84" s="35" t="str">
        <f>J70</f>
        <v>Chile</v>
      </c>
      <c r="F84" s="35">
        <v>3</v>
      </c>
      <c r="G84" s="35" t="s">
        <v>3</v>
      </c>
      <c r="H84" s="36">
        <v>0</v>
      </c>
      <c r="I84" s="80"/>
      <c r="J84" t="s">
        <v>50</v>
      </c>
    </row>
    <row r="85" spans="1:10" ht="12.75">
      <c r="A85" s="51" t="s">
        <v>130</v>
      </c>
      <c r="B85" s="38"/>
      <c r="C85" s="52" t="str">
        <f>J51</f>
        <v>Paraguay</v>
      </c>
      <c r="D85" s="38" t="s">
        <v>3</v>
      </c>
      <c r="E85" s="38" t="str">
        <f>J43</f>
        <v>Japan</v>
      </c>
      <c r="F85" s="38">
        <v>5</v>
      </c>
      <c r="G85" s="38" t="s">
        <v>3</v>
      </c>
      <c r="H85" s="39">
        <v>3</v>
      </c>
      <c r="I85" s="80" t="s">
        <v>28</v>
      </c>
      <c r="J85" t="s">
        <v>51</v>
      </c>
    </row>
    <row r="86" spans="1:10" ht="12.75">
      <c r="A86" s="53" t="s">
        <v>131</v>
      </c>
      <c r="B86" s="44"/>
      <c r="C86" s="54" t="str">
        <f>J69</f>
        <v>Spanien</v>
      </c>
      <c r="D86" s="44" t="s">
        <v>3</v>
      </c>
      <c r="E86" s="44" t="str">
        <f>J61</f>
        <v>Portugal</v>
      </c>
      <c r="F86" s="44">
        <v>1</v>
      </c>
      <c r="G86" s="44" t="s">
        <v>3</v>
      </c>
      <c r="H86" s="45">
        <v>0</v>
      </c>
      <c r="I86" s="80"/>
      <c r="J86" t="s">
        <v>52</v>
      </c>
    </row>
    <row r="88" spans="1:10" ht="12.75">
      <c r="A88" s="80"/>
      <c r="B88" s="80"/>
      <c r="C88" s="80"/>
      <c r="D88" s="80"/>
      <c r="E88" s="80"/>
      <c r="F88" s="80"/>
      <c r="G88" s="80"/>
      <c r="H88" s="81"/>
      <c r="I88" s="80"/>
      <c r="J88" s="80"/>
    </row>
    <row r="89" spans="1:8" ht="18">
      <c r="A89" s="125" t="s">
        <v>20</v>
      </c>
      <c r="B89" s="126"/>
      <c r="H89" s="3"/>
    </row>
    <row r="90" spans="1:10" ht="12.75">
      <c r="A90" s="51" t="s">
        <v>132</v>
      </c>
      <c r="B90" s="38"/>
      <c r="C90" s="83" t="str">
        <f>IF(F83&gt;H83,C83,IF(F83&lt;H83,E83,IF(F83=H83,"")))</f>
        <v>Niederlande</v>
      </c>
      <c r="D90" s="84" t="s">
        <v>3</v>
      </c>
      <c r="E90" s="89" t="str">
        <f>IF(F84&gt;H84,C84,IF(F84&lt;H84,E84,IF(F84=H84,"")))</f>
        <v>Brasilien</v>
      </c>
      <c r="F90" s="31">
        <v>2</v>
      </c>
      <c r="G90" s="31" t="s">
        <v>3</v>
      </c>
      <c r="H90" s="32">
        <v>1</v>
      </c>
      <c r="I90" s="18"/>
      <c r="J90" t="s">
        <v>53</v>
      </c>
    </row>
    <row r="91" spans="1:10" ht="12.75">
      <c r="A91" s="49" t="s">
        <v>133</v>
      </c>
      <c r="B91" s="35"/>
      <c r="C91" s="91" t="str">
        <f>IF(F79&gt;H79,C79,IF(F79&lt;H79,E79,IF(F79=H79,"")))</f>
        <v>Uruguay</v>
      </c>
      <c r="D91" s="86" t="s">
        <v>3</v>
      </c>
      <c r="E91" s="92" t="str">
        <f>IF(F80&gt;H80,C80,IF(F80&lt;H80,E80,IF(F80=H80,"")))</f>
        <v>Ghana</v>
      </c>
      <c r="F91" s="35">
        <v>5</v>
      </c>
      <c r="G91" s="35" t="s">
        <v>3</v>
      </c>
      <c r="H91" s="36">
        <v>3</v>
      </c>
      <c r="I91" t="s">
        <v>28</v>
      </c>
      <c r="J91" t="s">
        <v>54</v>
      </c>
    </row>
    <row r="92" spans="1:10" ht="12.75">
      <c r="A92" s="51" t="s">
        <v>138</v>
      </c>
      <c r="B92" s="38"/>
      <c r="C92" s="85" t="str">
        <f>IF(F82&gt;H82,C82,IF(F82&lt;H82,E82,IF(F82=H82,"")))</f>
        <v>Argentinien</v>
      </c>
      <c r="D92" s="87" t="s">
        <v>3</v>
      </c>
      <c r="E92" s="90" t="str">
        <f>IF(F81&gt;H81,C81,IF(F81&lt;H81,E81,IF(F81=H81,"")))</f>
        <v>Deutschland</v>
      </c>
      <c r="F92" s="38">
        <v>0</v>
      </c>
      <c r="G92" s="38" t="s">
        <v>3</v>
      </c>
      <c r="H92" s="39">
        <v>4</v>
      </c>
      <c r="I92" s="18"/>
      <c r="J92" t="s">
        <v>55</v>
      </c>
    </row>
    <row r="93" spans="1:10" ht="12.75">
      <c r="A93" s="53" t="s">
        <v>139</v>
      </c>
      <c r="B93" s="44"/>
      <c r="C93" s="93" t="str">
        <f>IF(F85&gt;H85,C85,IF(F85&lt;H85,E85,IF(F85=H85,"")))</f>
        <v>Paraguay</v>
      </c>
      <c r="D93" s="88" t="s">
        <v>3</v>
      </c>
      <c r="E93" s="94" t="str">
        <f>IF(F86&gt;H86,C86,IF(F86&lt;H86,E86,IF(F86=H86,"")))</f>
        <v>Spanien</v>
      </c>
      <c r="F93" s="44">
        <v>0</v>
      </c>
      <c r="G93" s="44" t="s">
        <v>3</v>
      </c>
      <c r="H93" s="45">
        <v>1</v>
      </c>
      <c r="J93" t="s">
        <v>56</v>
      </c>
    </row>
    <row r="95" ht="12.75">
      <c r="H95" s="3"/>
    </row>
    <row r="96" spans="1:8" ht="18">
      <c r="A96" s="123" t="s">
        <v>21</v>
      </c>
      <c r="B96" s="124"/>
      <c r="H96" s="3"/>
    </row>
    <row r="97" spans="1:10" ht="14.25">
      <c r="A97" s="122" t="s">
        <v>140</v>
      </c>
      <c r="B97" s="38"/>
      <c r="C97" s="56" t="str">
        <f>IF(F91&gt;H91,C91,IF(F91&lt;H91,E91,IF(F91=H91,"")))</f>
        <v>Uruguay</v>
      </c>
      <c r="D97" s="57" t="s">
        <v>3</v>
      </c>
      <c r="E97" s="58" t="str">
        <f>IF(F90&gt;H90,C90,IF(F90&lt;H90,E90,IF(F90=H90,"")))</f>
        <v>Niederlande</v>
      </c>
      <c r="F97" s="57">
        <v>2</v>
      </c>
      <c r="G97" s="57" t="s">
        <v>3</v>
      </c>
      <c r="H97" s="59">
        <v>3</v>
      </c>
      <c r="I97" s="18"/>
      <c r="J97" t="s">
        <v>57</v>
      </c>
    </row>
    <row r="98" spans="1:10" ht="14.25">
      <c r="A98" s="55" t="s">
        <v>141</v>
      </c>
      <c r="B98" s="44"/>
      <c r="C98" s="60" t="str">
        <f>IF(F92&gt;H92,C92,IF(F92&lt;H92,E92,IF(F92=H92,"")))</f>
        <v>Deutschland</v>
      </c>
      <c r="D98" s="61" t="s">
        <v>3</v>
      </c>
      <c r="E98" s="61" t="str">
        <f>IF(F93&gt;H93,C93,IF(F93&lt;H93,E93,IF(F93=H93,"")))</f>
        <v>Spanien</v>
      </c>
      <c r="F98" s="61">
        <v>0</v>
      </c>
      <c r="G98" s="61" t="s">
        <v>3</v>
      </c>
      <c r="H98" s="62">
        <v>1</v>
      </c>
      <c r="J98" t="s">
        <v>58</v>
      </c>
    </row>
    <row r="102" spans="1:2" ht="15.75">
      <c r="A102" s="128" t="s">
        <v>59</v>
      </c>
      <c r="B102" s="129"/>
    </row>
    <row r="103" spans="1:10" ht="14.25">
      <c r="A103" s="117" t="s">
        <v>134</v>
      </c>
      <c r="B103" s="70"/>
      <c r="C103" s="119" t="str">
        <f>IF(F97&gt;H97,E97,IF(F97&lt;H97,C97,IF(F97=H97,"")))</f>
        <v>Uruguay</v>
      </c>
      <c r="D103" s="118" t="s">
        <v>3</v>
      </c>
      <c r="E103" s="120" t="str">
        <f>IF(F98&gt;H98,E98,IF(F98&lt;H98,C98,IF(F98=H98,"")))</f>
        <v>Deutschland</v>
      </c>
      <c r="F103" s="120">
        <v>2</v>
      </c>
      <c r="G103" s="118" t="s">
        <v>3</v>
      </c>
      <c r="H103" s="121">
        <v>3</v>
      </c>
      <c r="J103" t="s">
        <v>61</v>
      </c>
    </row>
    <row r="104" ht="12.75">
      <c r="H104" s="3"/>
    </row>
    <row r="105" ht="12.75">
      <c r="H105" s="3"/>
    </row>
    <row r="106" spans="1:8" ht="31.5">
      <c r="A106" s="130" t="s">
        <v>22</v>
      </c>
      <c r="B106" s="131"/>
      <c r="H106" s="3"/>
    </row>
    <row r="107" spans="1:8" ht="12.75">
      <c r="A107" s="132"/>
      <c r="B107" s="133"/>
      <c r="C107" s="133"/>
      <c r="D107" s="133"/>
      <c r="E107" s="133"/>
      <c r="F107" s="133"/>
      <c r="G107" s="133"/>
      <c r="H107" s="134"/>
    </row>
    <row r="108" spans="1:10" ht="20.25">
      <c r="A108" s="144" t="s">
        <v>135</v>
      </c>
      <c r="B108" s="140"/>
      <c r="C108" s="141" t="str">
        <f>IF(F97&gt;H97,C97,IF(F97&lt;H97,E97,IF(F97=H97,"")))</f>
        <v>Niederlande</v>
      </c>
      <c r="D108" s="140" t="s">
        <v>3</v>
      </c>
      <c r="E108" s="142" t="str">
        <f>IF(F98&lt;H98,E98,IF(F98&gt;H98,C98,IF(F98=H98,"")))</f>
        <v>Spanien</v>
      </c>
      <c r="F108" s="142">
        <v>0</v>
      </c>
      <c r="G108" s="140" t="s">
        <v>3</v>
      </c>
      <c r="H108" s="143">
        <v>1</v>
      </c>
      <c r="I108" s="18"/>
      <c r="J108" t="s">
        <v>60</v>
      </c>
    </row>
    <row r="109" spans="1:8" ht="12.75">
      <c r="A109" s="41" t="s">
        <v>136</v>
      </c>
      <c r="B109" s="135"/>
      <c r="C109" s="135"/>
      <c r="D109" s="135"/>
      <c r="E109" s="135"/>
      <c r="F109" s="135"/>
      <c r="G109" s="135"/>
      <c r="H109" s="136"/>
    </row>
    <row r="110" ht="13.5" thickBot="1"/>
    <row r="111" spans="1:10" ht="42" thickBot="1">
      <c r="A111" s="137" t="s">
        <v>79</v>
      </c>
      <c r="D111" s="9"/>
      <c r="E111" s="139" t="str">
        <f>IF(F108&gt;H108,C108,IF(F108&lt;H108,E108,IF(F108=H108,"")))</f>
        <v>Spanien</v>
      </c>
      <c r="F111" s="10"/>
      <c r="G111" s="10"/>
      <c r="H111" s="10"/>
      <c r="I111" s="10"/>
      <c r="J111" s="138"/>
    </row>
    <row r="115" ht="13.5" customHeight="1">
      <c r="A115" s="101" t="str">
        <f>C79</f>
        <v>Uruguay</v>
      </c>
    </row>
    <row r="116" spans="1:8" ht="13.5" customHeight="1">
      <c r="A116" s="105">
        <f>IF(F79="","",F79)</f>
        <v>2</v>
      </c>
      <c r="B116" s="108" t="str">
        <f>C91</f>
        <v>Uruguay</v>
      </c>
      <c r="C116" s="95"/>
      <c r="D116" s="95"/>
      <c r="E116" s="95"/>
      <c r="F116" s="95"/>
      <c r="G116" s="95"/>
      <c r="H116" s="95"/>
    </row>
    <row r="117" spans="1:8" ht="13.5" customHeight="1">
      <c r="A117" s="106" t="str">
        <f>E79</f>
        <v>Südkorea</v>
      </c>
      <c r="B117" s="86">
        <f>IF(F91="","",F91)</f>
        <v>5</v>
      </c>
      <c r="C117" s="96"/>
      <c r="D117" s="95"/>
      <c r="E117" s="95"/>
      <c r="F117" s="95"/>
      <c r="G117" s="95"/>
      <c r="H117" s="95"/>
    </row>
    <row r="118" spans="1:8" ht="13.5" customHeight="1">
      <c r="A118" s="95">
        <f>IF(H79="","",H79)</f>
        <v>1</v>
      </c>
      <c r="B118" s="86"/>
      <c r="C118" s="76" t="str">
        <f>C97</f>
        <v>Uruguay</v>
      </c>
      <c r="D118" s="97"/>
      <c r="E118" s="95"/>
      <c r="F118" s="95"/>
      <c r="G118" s="95"/>
      <c r="H118" s="95"/>
    </row>
    <row r="119" spans="1:8" ht="13.5" customHeight="1">
      <c r="A119" s="107" t="str">
        <f>C80</f>
        <v>USA</v>
      </c>
      <c r="B119" s="109"/>
      <c r="C119" s="98">
        <f>IF(F97="","",F97)</f>
        <v>2</v>
      </c>
      <c r="D119" s="99"/>
      <c r="E119" s="96"/>
      <c r="F119" s="95"/>
      <c r="G119" s="95"/>
      <c r="H119" s="95"/>
    </row>
    <row r="120" spans="1:12" ht="13.5" customHeight="1">
      <c r="A120" s="105">
        <f>IF(F80="","",F80)</f>
        <v>1</v>
      </c>
      <c r="B120" s="88" t="str">
        <f>E91</f>
        <v>Ghana</v>
      </c>
      <c r="C120" s="96"/>
      <c r="D120" s="95"/>
      <c r="E120" s="96"/>
      <c r="F120" s="95"/>
      <c r="G120" s="95"/>
      <c r="H120" s="95"/>
      <c r="J120" s="12" t="s">
        <v>44</v>
      </c>
      <c r="L120" s="14" t="str">
        <f>F130</f>
        <v>Spanien</v>
      </c>
    </row>
    <row r="121" spans="1:8" ht="13.5" customHeight="1">
      <c r="A121" s="104" t="str">
        <f>E80</f>
        <v>Ghana</v>
      </c>
      <c r="B121" s="110">
        <f>IF(H91="","",H91)</f>
        <v>3</v>
      </c>
      <c r="C121" s="95"/>
      <c r="D121" s="95"/>
      <c r="E121" s="96"/>
      <c r="F121" s="95"/>
      <c r="G121" s="95"/>
      <c r="H121" s="95"/>
    </row>
    <row r="122" spans="1:12" ht="13.5" customHeight="1">
      <c r="A122" s="95">
        <f>IF(H80="","",H80)</f>
        <v>2</v>
      </c>
      <c r="B122" s="110"/>
      <c r="C122" s="95"/>
      <c r="D122" s="95"/>
      <c r="E122" s="115" t="str">
        <f>C108</f>
        <v>Niederlande</v>
      </c>
      <c r="F122" s="95"/>
      <c r="G122" s="95"/>
      <c r="H122" s="95"/>
      <c r="J122" s="13" t="s">
        <v>25</v>
      </c>
      <c r="L122" s="22" t="str">
        <f>IF(F108&gt;H108,E108,IF(F108&lt;H108,C108,IF(F108=H108,"")))</f>
        <v>Niederlande</v>
      </c>
    </row>
    <row r="123" spans="1:9" ht="13.5" customHeight="1">
      <c r="A123" s="107" t="str">
        <f>C83</f>
        <v>Niederlande</v>
      </c>
      <c r="B123" s="111"/>
      <c r="C123" s="95"/>
      <c r="D123" s="95"/>
      <c r="E123" s="145">
        <f>IF(F108="","",F108)</f>
        <v>0</v>
      </c>
      <c r="F123" s="96"/>
      <c r="G123" s="100"/>
      <c r="H123" s="100"/>
      <c r="I123" s="11"/>
    </row>
    <row r="124" spans="1:12" ht="13.5" customHeight="1">
      <c r="A124" s="105">
        <f>IF(F83="","",F83)</f>
        <v>2</v>
      </c>
      <c r="B124" s="112" t="str">
        <f>C90</f>
        <v>Niederlande</v>
      </c>
      <c r="C124" s="95"/>
      <c r="D124" s="95"/>
      <c r="E124" s="96"/>
      <c r="F124" s="96"/>
      <c r="G124" s="100"/>
      <c r="H124" s="100"/>
      <c r="I124" s="11"/>
      <c r="J124" s="1" t="s">
        <v>23</v>
      </c>
      <c r="L124" t="str">
        <f>IF(F103&lt;H103,E103,IF(F103&gt;H103,C103,IF(F103=H103,"")))</f>
        <v>Deutschland</v>
      </c>
    </row>
    <row r="125" spans="1:12" ht="13.5" customHeight="1">
      <c r="A125" s="106" t="str">
        <f>E83</f>
        <v>Slowakei</v>
      </c>
      <c r="B125" s="86">
        <f>IF(F90="","",F90)</f>
        <v>2</v>
      </c>
      <c r="C125" s="96"/>
      <c r="D125" s="95"/>
      <c r="E125" s="96"/>
      <c r="F125" s="96"/>
      <c r="G125" s="100"/>
      <c r="H125" s="100"/>
      <c r="I125" s="11"/>
      <c r="J125" s="1" t="s">
        <v>62</v>
      </c>
      <c r="L125" t="str">
        <f>IF(F103&gt;H103,E103,IF(F103&lt;H103,C103,IF(F103=H103,"")))</f>
        <v>Uruguay</v>
      </c>
    </row>
    <row r="126" spans="1:9" ht="13.5" customHeight="1">
      <c r="A126" s="95">
        <f>IF(H83="","",H83)</f>
        <v>1</v>
      </c>
      <c r="B126" s="86"/>
      <c r="C126" s="77" t="str">
        <f>E97</f>
        <v>Niederlande</v>
      </c>
      <c r="D126" s="102"/>
      <c r="E126" s="96"/>
      <c r="F126" s="96"/>
      <c r="G126" s="100"/>
      <c r="H126" s="100"/>
      <c r="I126" s="11"/>
    </row>
    <row r="127" spans="1:12" ht="13.5" customHeight="1">
      <c r="A127" s="107" t="str">
        <f>C84</f>
        <v>Brasilien</v>
      </c>
      <c r="B127" s="109"/>
      <c r="C127" s="98">
        <f>IF(H97="","",H97)</f>
        <v>3</v>
      </c>
      <c r="D127" s="99"/>
      <c r="E127" s="95"/>
      <c r="F127" s="96"/>
      <c r="G127" s="100"/>
      <c r="H127" s="100"/>
      <c r="I127" s="11"/>
      <c r="J127" s="1" t="s">
        <v>63</v>
      </c>
      <c r="L127" t="str">
        <f>IF(F93&gt;H93,E93,IF(F93&lt;H93,C93,IF(F93=H93,"")))</f>
        <v>Paraguay</v>
      </c>
    </row>
    <row r="128" spans="1:12" ht="13.5" customHeight="1">
      <c r="A128" s="105">
        <f>IF(F84="","",F84)</f>
        <v>3</v>
      </c>
      <c r="B128" s="88" t="str">
        <f>E90</f>
        <v>Brasilien</v>
      </c>
      <c r="C128" s="96"/>
      <c r="D128" s="95"/>
      <c r="E128" s="95"/>
      <c r="F128" s="96"/>
      <c r="G128" s="100"/>
      <c r="H128" s="100"/>
      <c r="I128" s="11"/>
      <c r="L128" t="str">
        <f>IF(F92&gt;H92,E92,IF(F92&lt;H92,C92,IF(F92=H92,"")))</f>
        <v>Argentinien</v>
      </c>
    </row>
    <row r="129" spans="1:12" ht="13.5" customHeight="1">
      <c r="A129" s="104" t="str">
        <f>E84</f>
        <v>Chile</v>
      </c>
      <c r="B129" s="110">
        <f>IF(H90="","",H90)</f>
        <v>1</v>
      </c>
      <c r="C129" s="95"/>
      <c r="D129" s="95"/>
      <c r="E129" s="95"/>
      <c r="F129" s="96"/>
      <c r="G129" s="100"/>
      <c r="H129" s="100"/>
      <c r="I129" s="11"/>
      <c r="L129" t="str">
        <f>IF(F91&gt;H91,E91,IF(F91&lt;H91,C91,IF(F91=H91,"")))</f>
        <v>Ghana</v>
      </c>
    </row>
    <row r="130" spans="1:12" ht="21.75" customHeight="1" thickBot="1">
      <c r="A130" s="95">
        <f>IF(H84="","",H84)</f>
        <v>0</v>
      </c>
      <c r="B130" s="110"/>
      <c r="C130" s="95"/>
      <c r="D130" s="95"/>
      <c r="E130" s="95"/>
      <c r="F130" s="78" t="str">
        <f>E111</f>
        <v>Spanien</v>
      </c>
      <c r="G130" s="103"/>
      <c r="H130" s="103"/>
      <c r="I130" s="79"/>
      <c r="L130" t="str">
        <f>IF(F90&gt;H90,E90,IF(F90&lt;H90,C90,IF(F90=H90,"")))</f>
        <v>Brasilien</v>
      </c>
    </row>
    <row r="131" spans="1:9" ht="13.5" customHeight="1" thickTop="1">
      <c r="A131" s="107" t="str">
        <f>C81</f>
        <v>Deutschland</v>
      </c>
      <c r="B131" s="111"/>
      <c r="C131" s="95"/>
      <c r="D131" s="95"/>
      <c r="E131" s="95"/>
      <c r="F131" s="96"/>
      <c r="G131" s="100"/>
      <c r="H131" s="100"/>
      <c r="I131" s="11"/>
    </row>
    <row r="132" spans="1:12" ht="13.5" customHeight="1">
      <c r="A132" s="105">
        <f>IF(F81="","",F81)</f>
        <v>4</v>
      </c>
      <c r="B132" s="112" t="str">
        <f>E92</f>
        <v>Deutschland</v>
      </c>
      <c r="C132" s="95"/>
      <c r="D132" s="95"/>
      <c r="E132" s="95"/>
      <c r="F132" s="96"/>
      <c r="G132" s="100"/>
      <c r="H132" s="100"/>
      <c r="I132" s="11"/>
      <c r="J132" s="1" t="s">
        <v>64</v>
      </c>
      <c r="L132" s="95" t="str">
        <f>IF(F79&gt;H79,E79,IF(F79&lt;H79,C79,IF(F79=H79,"")))</f>
        <v>Südkorea</v>
      </c>
    </row>
    <row r="133" spans="1:12" ht="13.5" customHeight="1">
      <c r="A133" s="106" t="str">
        <f>E81</f>
        <v>England</v>
      </c>
      <c r="B133" s="86">
        <f>IF(H92="","",H92)</f>
        <v>4</v>
      </c>
      <c r="C133" s="96"/>
      <c r="D133" s="95"/>
      <c r="E133" s="95"/>
      <c r="F133" s="96"/>
      <c r="G133" s="100"/>
      <c r="H133" s="100"/>
      <c r="I133" s="11"/>
      <c r="L133" s="95" t="str">
        <f>IF(F81&gt;H81,E81,IF(F81&lt;H81,C81,IF(F81=H81,"")))</f>
        <v>England</v>
      </c>
    </row>
    <row r="134" spans="1:12" ht="13.5" customHeight="1">
      <c r="A134" s="95">
        <f>IF(H81="","",H81)</f>
        <v>1</v>
      </c>
      <c r="B134" s="86"/>
      <c r="C134" s="77" t="str">
        <f>C98</f>
        <v>Deutschland</v>
      </c>
      <c r="D134" s="97"/>
      <c r="E134" s="95"/>
      <c r="F134" s="96"/>
      <c r="G134" s="100"/>
      <c r="H134" s="100"/>
      <c r="I134" s="11"/>
      <c r="L134" s="95" t="str">
        <f>IF(F80&gt;H80,E80,IF(F80&lt;H80,C80,IF(F80=H80,"")))</f>
        <v>USA</v>
      </c>
    </row>
    <row r="135" spans="1:12" ht="13.5" customHeight="1">
      <c r="A135" s="107" t="str">
        <f>C82</f>
        <v>Argentinien</v>
      </c>
      <c r="B135" s="109"/>
      <c r="C135" s="98">
        <f>IF(F98="","",F98)</f>
        <v>0</v>
      </c>
      <c r="D135" s="99"/>
      <c r="E135" s="96"/>
      <c r="F135" s="96"/>
      <c r="G135" s="100"/>
      <c r="H135" s="100"/>
      <c r="I135" s="11"/>
      <c r="L135" s="95" t="str">
        <f>IF(F82&gt;H82,E82,IF(F82&lt;H82,C82,IF(F82=H82,"")))</f>
        <v>Mexiko</v>
      </c>
    </row>
    <row r="136" spans="1:12" ht="13.5" customHeight="1">
      <c r="A136" s="105">
        <f>IF(F82="","",F82)</f>
        <v>3</v>
      </c>
      <c r="B136" s="88" t="str">
        <f>C92</f>
        <v>Argentinien</v>
      </c>
      <c r="C136" s="96"/>
      <c r="D136" s="95"/>
      <c r="E136" s="96"/>
      <c r="F136" s="96"/>
      <c r="G136" s="100"/>
      <c r="H136" s="100"/>
      <c r="I136" s="11"/>
      <c r="L136" s="95" t="str">
        <f>IF(F83&gt;H83,E83,IF(F83&lt;H83,C83,IF(F83=H83,"")))</f>
        <v>Slowakei</v>
      </c>
    </row>
    <row r="137" spans="1:12" ht="13.5" customHeight="1">
      <c r="A137" s="104" t="str">
        <f>E82</f>
        <v>Mexiko</v>
      </c>
      <c r="B137" s="110">
        <f>IF(F92="","",F92)</f>
        <v>0</v>
      </c>
      <c r="C137" s="95"/>
      <c r="D137" s="95"/>
      <c r="E137" s="96"/>
      <c r="F137" s="96"/>
      <c r="G137" s="100"/>
      <c r="H137" s="100"/>
      <c r="I137" s="11"/>
      <c r="L137" s="95" t="str">
        <f>IF(F85&gt;H85,E85,IF(H85&lt;H85,C85,IF(H85=H85,"")))</f>
        <v>Japan</v>
      </c>
    </row>
    <row r="138" spans="1:12" ht="13.5" customHeight="1">
      <c r="A138" s="95">
        <f>IF(H82="","",H82)</f>
        <v>1</v>
      </c>
      <c r="B138" s="110"/>
      <c r="C138" s="95"/>
      <c r="D138" s="95"/>
      <c r="E138" s="115" t="str">
        <f>E108</f>
        <v>Spanien</v>
      </c>
      <c r="F138" s="96"/>
      <c r="G138" s="100"/>
      <c r="H138" s="100"/>
      <c r="I138" s="11"/>
      <c r="L138" s="95" t="str">
        <f>IF(F84&gt;H84,E84,IF(F84&lt;H84,C84,IF(F84=H84,"")))</f>
        <v>Chile</v>
      </c>
    </row>
    <row r="139" spans="1:12" ht="13.5" customHeight="1">
      <c r="A139" s="107" t="str">
        <f>C85</f>
        <v>Paraguay</v>
      </c>
      <c r="B139" s="111"/>
      <c r="C139" s="95"/>
      <c r="D139" s="95"/>
      <c r="E139" s="145">
        <f>IF(H108="","",H108)</f>
        <v>1</v>
      </c>
      <c r="F139" s="95"/>
      <c r="G139" s="95"/>
      <c r="H139" s="95"/>
      <c r="L139" s="95" t="str">
        <f>IF(F86&gt;H86,E86,IF(F86&lt;H86,C86,IF(F86=H86,"")))</f>
        <v>Portugal</v>
      </c>
    </row>
    <row r="140" spans="1:12" ht="13.5" customHeight="1">
      <c r="A140" s="105">
        <f>IF(F85="","",F85)</f>
        <v>5</v>
      </c>
      <c r="B140" s="112" t="str">
        <f>C93</f>
        <v>Paraguay</v>
      </c>
      <c r="C140" s="95"/>
      <c r="D140" s="95"/>
      <c r="E140" s="96"/>
      <c r="F140" s="95"/>
      <c r="G140" s="95"/>
      <c r="H140" s="95"/>
      <c r="J140" s="11"/>
      <c r="L140" s="95"/>
    </row>
    <row r="141" spans="1:12" ht="13.5" customHeight="1">
      <c r="A141" s="104" t="str">
        <f>E85</f>
        <v>Japan</v>
      </c>
      <c r="B141" s="113">
        <f>IF(F93="","",F93)</f>
        <v>0</v>
      </c>
      <c r="C141" s="100"/>
      <c r="D141" s="95"/>
      <c r="E141" s="96"/>
      <c r="F141" s="95"/>
      <c r="G141" s="95"/>
      <c r="H141" s="95"/>
      <c r="J141" s="11"/>
      <c r="L141" s="95"/>
    </row>
    <row r="142" spans="1:8" ht="13.5" customHeight="1">
      <c r="A142" s="95">
        <f>IF(H85="","",H85)</f>
        <v>3</v>
      </c>
      <c r="B142" s="86"/>
      <c r="C142" s="77" t="str">
        <f>E98</f>
        <v>Spanien</v>
      </c>
      <c r="D142" s="102"/>
      <c r="E142" s="96"/>
      <c r="F142" s="95"/>
      <c r="G142" s="95"/>
      <c r="H142" s="95"/>
    </row>
    <row r="143" spans="1:8" ht="13.5" customHeight="1">
      <c r="A143" s="107" t="str">
        <f>C86</f>
        <v>Spanien</v>
      </c>
      <c r="B143" s="109"/>
      <c r="C143" s="98">
        <f>IF(H98="","",H98)</f>
        <v>1</v>
      </c>
      <c r="D143" s="99"/>
      <c r="E143" s="95"/>
      <c r="F143" s="95"/>
      <c r="G143" s="95"/>
      <c r="H143" s="95"/>
    </row>
    <row r="144" spans="1:11" ht="13.5" customHeight="1">
      <c r="A144" s="105">
        <f>IF(F86="","",F86)</f>
        <v>1</v>
      </c>
      <c r="B144" s="88" t="str">
        <f>E93</f>
        <v>Spanien</v>
      </c>
      <c r="C144" s="96"/>
      <c r="D144" s="95"/>
      <c r="E144" s="95"/>
      <c r="F144" s="95"/>
      <c r="G144" s="95"/>
      <c r="H144" s="95"/>
      <c r="I144" s="15" t="s">
        <v>24</v>
      </c>
      <c r="K144" s="16">
        <f>SUM(F5:F108)+SUM(H5:H108)</f>
        <v>159</v>
      </c>
    </row>
    <row r="145" spans="1:8" ht="13.5" customHeight="1">
      <c r="A145" s="104" t="str">
        <f>E86</f>
        <v>Portugal</v>
      </c>
      <c r="B145" s="110">
        <f>IF(H93="","",H93)</f>
        <v>1</v>
      </c>
      <c r="C145" s="95"/>
      <c r="D145" s="95"/>
      <c r="E145" s="95"/>
      <c r="F145" s="95"/>
      <c r="G145" s="95"/>
      <c r="H145" s="95"/>
    </row>
    <row r="146" ht="13.5" customHeight="1">
      <c r="A146" s="95">
        <f>IF(H86="","",H86)</f>
        <v>0</v>
      </c>
    </row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157"/>
  <sheetViews>
    <sheetView showGridLines="0" tabSelected="1" workbookViewId="0" topLeftCell="A5">
      <selection activeCell="CK138" sqref="CK138"/>
    </sheetView>
  </sheetViews>
  <sheetFormatPr defaultColWidth="11.421875" defaultRowHeight="12.75"/>
  <cols>
    <col min="1" max="1" width="16.7109375" style="0" customWidth="1"/>
    <col min="2" max="2" width="18.57421875" style="0" customWidth="1"/>
    <col min="3" max="3" width="12.57421875" style="0" customWidth="1"/>
    <col min="4" max="4" width="4.28125" style="0" customWidth="1"/>
    <col min="5" max="5" width="15.140625" style="0" customWidth="1"/>
    <col min="6" max="6" width="7.7109375" style="0" customWidth="1"/>
    <col min="7" max="7" width="1.28515625" style="0" customWidth="1"/>
    <col min="8" max="8" width="3.28125" style="0" customWidth="1"/>
    <col min="9" max="9" width="2.00390625" style="0" customWidth="1"/>
    <col min="10" max="10" width="1.28515625" style="0" customWidth="1"/>
    <col min="11" max="11" width="2.140625" style="0" customWidth="1"/>
    <col min="12" max="12" width="1.8515625" style="0" customWidth="1"/>
    <col min="13" max="13" width="1.28515625" style="0" customWidth="1"/>
    <col min="14" max="14" width="2.421875" style="2" customWidth="1"/>
    <col min="15" max="15" width="2.140625" style="0" customWidth="1"/>
    <col min="16" max="16" width="1.421875" style="0" customWidth="1"/>
    <col min="17" max="17" width="2.57421875" style="0" customWidth="1"/>
    <col min="18" max="18" width="2.140625" style="0" customWidth="1"/>
    <col min="19" max="19" width="2.7109375" style="0" customWidth="1"/>
    <col min="20" max="20" width="2.421875" style="0" customWidth="1"/>
    <col min="21" max="21" width="2.57421875" style="0" customWidth="1"/>
    <col min="22" max="22" width="1.57421875" style="0" customWidth="1"/>
    <col min="23" max="23" width="2.421875" style="0" customWidth="1"/>
    <col min="24" max="24" width="2.28125" style="0" customWidth="1"/>
    <col min="25" max="25" width="0.9921875" style="0" customWidth="1"/>
    <col min="26" max="26" width="8.57421875" style="0" customWidth="1"/>
    <col min="27" max="27" width="8.421875" style="0" customWidth="1"/>
    <col min="28" max="28" width="1.7109375" style="0" customWidth="1"/>
    <col min="29" max="29" width="2.57421875" style="0" customWidth="1"/>
    <col min="30" max="30" width="3.00390625" style="0" customWidth="1"/>
    <col min="31" max="31" width="1.421875" style="0" customWidth="1"/>
    <col min="32" max="32" width="2.28125" style="0" customWidth="1"/>
    <col min="33" max="33" width="1.8515625" style="0" customWidth="1"/>
    <col min="34" max="34" width="1.57421875" style="0" customWidth="1"/>
    <col min="35" max="36" width="2.28125" style="0" customWidth="1"/>
    <col min="37" max="37" width="1.57421875" style="0" customWidth="1"/>
    <col min="38" max="38" width="4.00390625" style="0" customWidth="1"/>
    <col min="39" max="39" width="2.00390625" style="0" customWidth="1"/>
    <col min="40" max="40" width="2.140625" style="0" customWidth="1"/>
    <col min="41" max="41" width="3.28125" style="0" customWidth="1"/>
    <col min="42" max="42" width="2.7109375" style="0" customWidth="1"/>
    <col min="43" max="43" width="1.7109375" style="0" customWidth="1"/>
    <col min="44" max="44" width="3.57421875" style="0" customWidth="1"/>
    <col min="45" max="45" width="2.7109375" style="0" customWidth="1"/>
    <col min="46" max="46" width="1.57421875" style="0" customWidth="1"/>
    <col min="47" max="47" width="3.7109375" style="0" customWidth="1"/>
    <col min="48" max="48" width="2.57421875" style="0" customWidth="1"/>
    <col min="49" max="49" width="1.57421875" style="0" customWidth="1"/>
    <col min="50" max="50" width="4.28125" style="0" customWidth="1"/>
    <col min="51" max="51" width="2.421875" style="0" customWidth="1"/>
    <col min="52" max="52" width="1.421875" style="0" customWidth="1"/>
    <col min="53" max="53" width="2.421875" style="0" customWidth="1"/>
    <col min="54" max="54" width="4.28125" style="0" customWidth="1"/>
    <col min="55" max="55" width="1.1484375" style="0" customWidth="1"/>
    <col min="56" max="56" width="2.140625" style="0" customWidth="1"/>
    <col min="57" max="57" width="0.2890625" style="0" hidden="1" customWidth="1"/>
    <col min="58" max="58" width="3.8515625" style="0" customWidth="1"/>
    <col min="59" max="59" width="1.28515625" style="0" customWidth="1"/>
    <col min="60" max="60" width="4.28125" style="0" customWidth="1"/>
    <col min="61" max="61" width="2.7109375" style="0" customWidth="1"/>
    <col min="62" max="62" width="0.85546875" style="0" customWidth="1"/>
    <col min="63" max="63" width="3.28125" style="0" customWidth="1"/>
    <col min="64" max="64" width="2.8515625" style="0" customWidth="1"/>
    <col min="65" max="65" width="0.85546875" style="0" customWidth="1"/>
    <col min="66" max="66" width="3.28125" style="0" customWidth="1"/>
    <col min="67" max="67" width="3.421875" style="0" customWidth="1"/>
    <col min="68" max="68" width="0.9921875" style="0" customWidth="1"/>
    <col min="69" max="69" width="3.140625" style="0" customWidth="1"/>
    <col min="70" max="70" width="4.28125" style="0" customWidth="1"/>
    <col min="71" max="71" width="0.85546875" style="0" customWidth="1"/>
    <col min="72" max="72" width="2.8515625" style="0" customWidth="1"/>
    <col min="73" max="73" width="3.8515625" style="0" customWidth="1"/>
    <col min="74" max="74" width="0.85546875" style="0" customWidth="1"/>
    <col min="75" max="75" width="4.7109375" style="0" customWidth="1"/>
    <col min="76" max="76" width="4.00390625" style="0" customWidth="1"/>
    <col min="77" max="77" width="1.28515625" style="0" customWidth="1"/>
    <col min="78" max="78" width="3.7109375" style="0" customWidth="1"/>
    <col min="79" max="79" width="4.28125" style="0" customWidth="1"/>
    <col min="80" max="80" width="0.85546875" style="0" customWidth="1"/>
    <col min="81" max="81" width="3.28125" style="0" customWidth="1"/>
    <col min="82" max="82" width="3.7109375" style="0" customWidth="1"/>
    <col min="83" max="83" width="1.1484375" style="0" customWidth="1"/>
    <col min="84" max="84" width="2.28125" style="0" customWidth="1"/>
    <col min="85" max="85" width="4.00390625" style="0" customWidth="1"/>
    <col min="86" max="86" width="1.421875" style="0" customWidth="1"/>
    <col min="87" max="87" width="2.140625" style="0" customWidth="1"/>
    <col min="88" max="88" width="3.57421875" style="0" customWidth="1"/>
    <col min="89" max="89" width="1.1484375" style="0" customWidth="1"/>
    <col min="90" max="90" width="2.28125" style="0" customWidth="1"/>
    <col min="91" max="91" width="3.28125" style="0" customWidth="1"/>
    <col min="92" max="92" width="1.1484375" style="0" customWidth="1"/>
    <col min="93" max="93" width="3.00390625" style="0" customWidth="1"/>
    <col min="94" max="94" width="2.57421875" style="0" customWidth="1"/>
    <col min="95" max="95" width="1.28515625" style="0" customWidth="1"/>
    <col min="96" max="96" width="2.28125" style="0" customWidth="1"/>
    <col min="97" max="97" width="2.8515625" style="0" customWidth="1"/>
    <col min="98" max="98" width="1.28515625" style="0" customWidth="1"/>
    <col min="99" max="99" width="3.28125" style="0" customWidth="1"/>
    <col min="100" max="100" width="3.421875" style="0" customWidth="1"/>
    <col min="101" max="101" width="1.28515625" style="0" customWidth="1"/>
    <col min="102" max="102" width="3.00390625" style="0" customWidth="1"/>
    <col min="103" max="103" width="2.57421875" style="0" customWidth="1"/>
    <col min="104" max="104" width="1.28515625" style="0" customWidth="1"/>
    <col min="105" max="106" width="2.7109375" style="0" customWidth="1"/>
    <col min="107" max="107" width="1.1484375" style="0" customWidth="1"/>
    <col min="108" max="108" width="4.140625" style="0" customWidth="1"/>
    <col min="109" max="109" width="3.00390625" style="0" customWidth="1"/>
    <col min="110" max="110" width="5.00390625" style="284" customWidth="1"/>
    <col min="111" max="112" width="0.13671875" style="0" customWidth="1"/>
    <col min="113" max="113" width="4.57421875" style="284" customWidth="1"/>
    <col min="114" max="115" width="0.13671875" style="0" customWidth="1"/>
    <col min="116" max="116" width="4.140625" style="284" customWidth="1"/>
    <col min="117" max="117" width="0.13671875" style="0" customWidth="1"/>
    <col min="118" max="118" width="0.42578125" style="0" customWidth="1"/>
    <col min="119" max="119" width="4.57421875" style="284" customWidth="1"/>
    <col min="120" max="120" width="11.421875" style="0" hidden="1" customWidth="1"/>
    <col min="121" max="121" width="0.13671875" style="0" customWidth="1"/>
    <col min="122" max="122" width="3.28125" style="284" customWidth="1"/>
    <col min="123" max="123" width="0.42578125" style="0" customWidth="1"/>
    <col min="124" max="124" width="0.13671875" style="0" customWidth="1"/>
    <col min="125" max="125" width="5.140625" style="284" customWidth="1"/>
    <col min="126" max="127" width="0.13671875" style="0" customWidth="1"/>
    <col min="128" max="128" width="4.00390625" style="284" customWidth="1"/>
    <col min="129" max="130" width="0.13671875" style="0" customWidth="1"/>
    <col min="131" max="131" width="5.00390625" style="284" customWidth="1"/>
    <col min="132" max="132" width="11.421875" style="0" hidden="1" customWidth="1"/>
    <col min="133" max="133" width="0.13671875" style="0" customWidth="1"/>
    <col min="134" max="134" width="4.7109375" style="284" customWidth="1"/>
    <col min="135" max="135" width="0.42578125" style="0" customWidth="1"/>
    <col min="136" max="136" width="0.13671875" style="0" customWidth="1"/>
    <col min="137" max="137" width="5.00390625" style="284" customWidth="1"/>
    <col min="138" max="138" width="11.421875" style="0" hidden="1" customWidth="1"/>
    <col min="139" max="139" width="0.13671875" style="0" customWidth="1"/>
    <col min="140" max="140" width="4.00390625" style="284" customWidth="1"/>
    <col min="141" max="142" width="11.421875" style="0" hidden="1" customWidth="1"/>
    <col min="143" max="143" width="4.57421875" style="284" customWidth="1"/>
    <col min="144" max="144" width="0.13671875" style="0" customWidth="1"/>
    <col min="145" max="145" width="11.421875" style="0" hidden="1" customWidth="1"/>
    <col min="146" max="146" width="4.7109375" style="284" customWidth="1"/>
    <col min="147" max="148" width="11.421875" style="0" hidden="1" customWidth="1"/>
    <col min="149" max="149" width="4.7109375" style="284" customWidth="1"/>
    <col min="150" max="151" width="11.421875" style="0" hidden="1" customWidth="1"/>
    <col min="152" max="152" width="5.28125" style="284" customWidth="1"/>
    <col min="153" max="153" width="11.421875" style="0" hidden="1" customWidth="1"/>
    <col min="154" max="154" width="0.13671875" style="0" customWidth="1"/>
    <col min="155" max="155" width="5.140625" style="284" customWidth="1"/>
    <col min="156" max="156" width="7.7109375" style="284" customWidth="1"/>
    <col min="157" max="157" width="5.28125" style="284" customWidth="1"/>
    <col min="158" max="158" width="5.57421875" style="284" customWidth="1"/>
    <col min="159" max="160" width="6.28125" style="284" customWidth="1"/>
    <col min="161" max="161" width="5.00390625" style="284" customWidth="1"/>
    <col min="162" max="162" width="7.8515625" style="284" customWidth="1"/>
    <col min="163" max="163" width="6.8515625" style="284" customWidth="1"/>
    <col min="164" max="164" width="6.7109375" style="284" customWidth="1"/>
    <col min="165" max="165" width="7.421875" style="284" customWidth="1"/>
    <col min="166" max="166" width="6.140625" style="284" customWidth="1"/>
    <col min="167" max="167" width="5.421875" style="284" customWidth="1"/>
    <col min="168" max="168" width="6.57421875" style="284" customWidth="1"/>
    <col min="169" max="169" width="7.28125" style="284" customWidth="1"/>
    <col min="170" max="170" width="6.28125" style="284" customWidth="1"/>
    <col min="171" max="171" width="6.00390625" style="284" customWidth="1"/>
    <col min="172" max="172" width="7.28125" style="284" customWidth="1"/>
  </cols>
  <sheetData>
    <row r="1" spans="1:19" ht="27" thickBot="1">
      <c r="A1" s="147" t="s">
        <v>165</v>
      </c>
      <c r="B1" s="20"/>
      <c r="C1" s="20"/>
      <c r="D1" s="20"/>
      <c r="E1" s="20"/>
      <c r="F1" s="20"/>
      <c r="G1" s="20"/>
      <c r="H1" s="20"/>
      <c r="I1" s="20"/>
      <c r="J1" s="203"/>
      <c r="K1" s="148"/>
      <c r="L1" s="148"/>
      <c r="M1" s="148"/>
      <c r="N1" s="149"/>
      <c r="O1" s="148"/>
      <c r="P1" s="148"/>
      <c r="Q1" s="148"/>
      <c r="R1" s="148"/>
      <c r="S1" s="150"/>
    </row>
    <row r="2" spans="1:6" ht="20.25">
      <c r="A2" s="151" t="s">
        <v>166</v>
      </c>
      <c r="F2" s="152">
        <f ca="1">DATE(2010,7,11)-TODAY()</f>
        <v>-6</v>
      </c>
    </row>
    <row r="3" spans="1:15" ht="13.5" thickBot="1">
      <c r="A3" s="238" t="s">
        <v>178</v>
      </c>
      <c r="B3" s="237">
        <f ca="1">NOW()</f>
        <v>40376.020712847225</v>
      </c>
      <c r="E3" s="235"/>
      <c r="O3" s="236"/>
    </row>
    <row r="4" spans="1:50" ht="16.5" thickBot="1">
      <c r="A4" s="153" t="s">
        <v>142</v>
      </c>
      <c r="B4" s="154"/>
      <c r="C4" s="217" t="s">
        <v>148</v>
      </c>
      <c r="D4" s="231"/>
      <c r="E4" s="232" t="s">
        <v>143</v>
      </c>
      <c r="F4" s="233" t="s">
        <v>157</v>
      </c>
      <c r="G4" s="229"/>
      <c r="H4" s="229"/>
      <c r="I4" s="229"/>
      <c r="J4" s="229"/>
      <c r="K4" s="230"/>
      <c r="L4" s="156"/>
      <c r="M4" s="156"/>
      <c r="N4" s="299"/>
      <c r="O4" s="218" t="s">
        <v>144</v>
      </c>
      <c r="P4" s="219"/>
      <c r="Q4" s="219"/>
      <c r="R4" s="219"/>
      <c r="S4" s="219"/>
      <c r="T4" s="218" t="s">
        <v>145</v>
      </c>
      <c r="U4" s="155"/>
      <c r="V4" s="155"/>
      <c r="W4" s="155"/>
      <c r="X4" s="155"/>
      <c r="Y4" s="220"/>
      <c r="Z4" s="221" t="s">
        <v>146</v>
      </c>
      <c r="AA4" s="222" t="s">
        <v>147</v>
      </c>
      <c r="AB4" s="222" t="s">
        <v>167</v>
      </c>
      <c r="AC4" s="219"/>
      <c r="AD4" s="155"/>
      <c r="AE4" s="220"/>
      <c r="AF4" s="223" t="s">
        <v>168</v>
      </c>
      <c r="AG4" s="223"/>
      <c r="AH4" s="155"/>
      <c r="AI4" s="155"/>
      <c r="AJ4" s="222" t="s">
        <v>169</v>
      </c>
      <c r="AK4" s="223"/>
      <c r="AL4" s="220"/>
      <c r="AM4" s="223" t="s">
        <v>186</v>
      </c>
      <c r="AN4" s="223"/>
      <c r="AO4" s="155"/>
      <c r="AP4" s="222" t="s">
        <v>187</v>
      </c>
      <c r="AQ4" s="223"/>
      <c r="AR4" s="220"/>
      <c r="AS4" s="223" t="s">
        <v>194</v>
      </c>
      <c r="AT4" s="223"/>
      <c r="AU4" s="155"/>
      <c r="AV4" s="222" t="s">
        <v>195</v>
      </c>
      <c r="AW4" s="223"/>
      <c r="AX4" s="220"/>
    </row>
    <row r="5" spans="1:50" ht="15.75">
      <c r="A5" s="210" t="s">
        <v>154</v>
      </c>
      <c r="B5" s="211">
        <f>DF146</f>
        <v>59</v>
      </c>
      <c r="C5" s="224">
        <f>RANK(B5,B5:B37)</f>
        <v>6</v>
      </c>
      <c r="D5" s="308"/>
      <c r="E5" s="309">
        <f>IF(B5=MAX(B5:B36),A5,"")</f>
      </c>
      <c r="F5" s="311">
        <f>IF(B5=MAX(B5,B7,B8,B10,B11,B13,B14,B18,B21,B22,B23,B25,B26,B27,B29,B30,B32,B33,B35,B36),A5,"")</f>
      </c>
      <c r="G5" s="228">
        <f>IF(D5=MAX(D5:D19),C5,"")</f>
        <v>6</v>
      </c>
      <c r="H5" s="228"/>
      <c r="I5" s="228"/>
      <c r="J5" s="228"/>
      <c r="K5" s="227"/>
      <c r="L5" s="212"/>
      <c r="M5" s="212"/>
      <c r="N5" s="300"/>
      <c r="O5" s="276">
        <f>IF(C5=2,A5,"")</f>
      </c>
      <c r="P5" s="173"/>
      <c r="Q5" s="173"/>
      <c r="R5" s="173"/>
      <c r="S5" s="214"/>
      <c r="T5" s="297">
        <f>IF(C5=3,A5,"")</f>
      </c>
      <c r="U5" s="174"/>
      <c r="V5" s="174"/>
      <c r="W5" s="174"/>
      <c r="X5" s="174"/>
      <c r="Y5" s="174"/>
      <c r="Z5" s="215">
        <f>IF(C5=4,A5,"")</f>
      </c>
      <c r="AA5" s="315">
        <f>IF(C5=5,A5,"")</f>
      </c>
      <c r="AB5" s="315" t="str">
        <f>IF(C5=6,A5,"")</f>
        <v>Giu</v>
      </c>
      <c r="AC5" s="316"/>
      <c r="AD5" s="317"/>
      <c r="AE5" s="318"/>
      <c r="AF5" s="315">
        <f aca="true" t="shared" si="0" ref="AF5:AF20">IF(C5=7,A5,"")</f>
      </c>
      <c r="AG5" s="316"/>
      <c r="AH5" s="317"/>
      <c r="AI5" s="318"/>
      <c r="AJ5" s="315">
        <f aca="true" t="shared" si="1" ref="AJ5:AJ20">IF(C5=8,A5,"")</f>
      </c>
      <c r="AK5" s="316"/>
      <c r="AL5" s="318"/>
      <c r="AM5" s="319">
        <f>IF(C5=9,A5,"")</f>
      </c>
      <c r="AN5" s="316"/>
      <c r="AO5" s="318"/>
      <c r="AP5" s="319">
        <f>IF(C5=10,A5,"")</f>
      </c>
      <c r="AQ5" s="316"/>
      <c r="AR5" s="317"/>
      <c r="AS5" s="319">
        <f>IF(C5=11,A5,"")</f>
      </c>
      <c r="AT5" s="320"/>
      <c r="AU5" s="321"/>
      <c r="AV5" s="315">
        <f>IF(C5=12,A5,"")</f>
      </c>
      <c r="AW5" s="316"/>
      <c r="AX5" s="322"/>
    </row>
    <row r="6" spans="1:50" ht="15.75">
      <c r="A6" s="158" t="s">
        <v>155</v>
      </c>
      <c r="B6" s="204">
        <f>DI146</f>
        <v>48</v>
      </c>
      <c r="C6" s="225">
        <f>RANK(B6,B5:B37)</f>
        <v>23</v>
      </c>
      <c r="D6" s="35"/>
      <c r="E6" s="159">
        <f>IF(B6=MAX(B5:B36),A6,"")</f>
      </c>
      <c r="F6" s="312"/>
      <c r="G6" s="35"/>
      <c r="H6" s="35"/>
      <c r="I6" s="35"/>
      <c r="J6" s="35"/>
      <c r="K6" s="160"/>
      <c r="L6" s="161"/>
      <c r="M6" s="161"/>
      <c r="N6" s="301"/>
      <c r="O6" s="162">
        <f aca="true" t="shared" si="2" ref="O6:O20">IF(C6=2,A6,"")</f>
      </c>
      <c r="P6" s="163"/>
      <c r="Q6" s="163"/>
      <c r="R6" s="163"/>
      <c r="S6" s="216"/>
      <c r="T6" s="298">
        <f aca="true" t="shared" si="3" ref="T6:T20">IF(C6=3,A6,"")</f>
      </c>
      <c r="U6" s="164"/>
      <c r="V6" s="164"/>
      <c r="W6" s="164"/>
      <c r="X6" s="164"/>
      <c r="Y6" s="164"/>
      <c r="Z6" s="208">
        <f aca="true" t="shared" si="4" ref="Z6:Z20">IF(C6=4,A6,"")</f>
      </c>
      <c r="AA6" s="202">
        <f aca="true" t="shared" si="5" ref="AA6:AA20">IF(C6=5,A6,"")</f>
      </c>
      <c r="AB6" s="202">
        <f aca="true" t="shared" si="6" ref="AB6:AB20">IF(C6=6,A6,"")</f>
      </c>
      <c r="AC6" s="323"/>
      <c r="AD6" s="324"/>
      <c r="AE6" s="325"/>
      <c r="AF6" s="202">
        <f t="shared" si="0"/>
      </c>
      <c r="AG6" s="323"/>
      <c r="AH6" s="324"/>
      <c r="AI6" s="325"/>
      <c r="AJ6" s="202">
        <f t="shared" si="1"/>
      </c>
      <c r="AK6" s="323"/>
      <c r="AL6" s="325"/>
      <c r="AM6" s="202">
        <f aca="true" t="shared" si="7" ref="AM6:AM20">IF(C6=9,A6,"")</f>
      </c>
      <c r="AN6" s="323"/>
      <c r="AO6" s="325"/>
      <c r="AP6" s="319">
        <f aca="true" t="shared" si="8" ref="AP6:AP20">IF(C6=10,A6,"")</f>
      </c>
      <c r="AQ6" s="323"/>
      <c r="AR6" s="324"/>
      <c r="AS6" s="202">
        <f aca="true" t="shared" si="9" ref="AS6:AS30">IF(C6=11,A6,"")</f>
      </c>
      <c r="AT6" s="323"/>
      <c r="AU6" s="325"/>
      <c r="AV6" s="202">
        <f aca="true" t="shared" si="10" ref="AV6:AV30">IF(C6=12,A6,"")</f>
      </c>
      <c r="AW6" s="323"/>
      <c r="AX6" s="326"/>
    </row>
    <row r="7" spans="1:50" ht="15.75">
      <c r="A7" s="157" t="s">
        <v>191</v>
      </c>
      <c r="B7" s="205">
        <f>DL146</f>
        <v>54</v>
      </c>
      <c r="C7" s="225">
        <f>RANK(B7,B5:B37)</f>
        <v>14</v>
      </c>
      <c r="D7" s="70"/>
      <c r="E7" s="167">
        <f>IF(B7=MAX(B5:B36),A7,"")</f>
      </c>
      <c r="F7" s="310">
        <f>IF(B7=MAX(B5,B7,B8,B10,B11,B13,B14,B18,B21,B22,B23,B25,B26,B27,B29,B30,B32,B33,B35,B36),A7,"")</f>
      </c>
      <c r="G7" s="166"/>
      <c r="H7" s="166"/>
      <c r="I7" s="166"/>
      <c r="J7" s="166"/>
      <c r="K7" s="172"/>
      <c r="L7" s="168"/>
      <c r="M7" s="168"/>
      <c r="N7" s="302"/>
      <c r="O7" s="162">
        <f t="shared" si="2"/>
      </c>
      <c r="P7" s="173"/>
      <c r="Q7" s="173"/>
      <c r="R7" s="173"/>
      <c r="S7" s="214"/>
      <c r="T7" s="297">
        <f t="shared" si="3"/>
      </c>
      <c r="U7" s="174"/>
      <c r="V7" s="174"/>
      <c r="W7" s="174"/>
      <c r="X7" s="174"/>
      <c r="Y7" s="174"/>
      <c r="Z7" s="215">
        <f t="shared" si="4"/>
      </c>
      <c r="AA7" s="315">
        <f t="shared" si="5"/>
      </c>
      <c r="AB7" s="315">
        <f t="shared" si="6"/>
      </c>
      <c r="AC7" s="316"/>
      <c r="AD7" s="317"/>
      <c r="AE7" s="318"/>
      <c r="AF7" s="315">
        <f t="shared" si="0"/>
      </c>
      <c r="AG7" s="316"/>
      <c r="AH7" s="317"/>
      <c r="AI7" s="318"/>
      <c r="AJ7" s="315">
        <f t="shared" si="1"/>
      </c>
      <c r="AK7" s="316"/>
      <c r="AL7" s="318"/>
      <c r="AM7" s="202">
        <f t="shared" si="7"/>
      </c>
      <c r="AN7" s="316"/>
      <c r="AO7" s="318"/>
      <c r="AP7" s="319">
        <f t="shared" si="8"/>
      </c>
      <c r="AQ7" s="316"/>
      <c r="AR7" s="317"/>
      <c r="AS7" s="315">
        <f t="shared" si="9"/>
      </c>
      <c r="AT7" s="316"/>
      <c r="AU7" s="318"/>
      <c r="AV7" s="202">
        <f t="shared" si="10"/>
      </c>
      <c r="AW7" s="316"/>
      <c r="AX7" s="322"/>
    </row>
    <row r="8" spans="1:50" ht="15.75">
      <c r="A8" s="158" t="s">
        <v>151</v>
      </c>
      <c r="B8" s="206">
        <f>DO146</f>
        <v>42</v>
      </c>
      <c r="C8" s="225">
        <f>RANK(B8,B5:B37)</f>
        <v>32</v>
      </c>
      <c r="D8" s="35"/>
      <c r="E8" s="159">
        <f>IF(B8=MAX(B5:B36),A8,"")</f>
      </c>
      <c r="F8" s="310">
        <f>IF(B8=MAX(B5,B7,B8,B10,B11,B13,B14,B18,B21,B22,B23,B25,B26,B27,B29,B30,B32,B33,B35,B36),A8,"")</f>
      </c>
      <c r="G8" s="38"/>
      <c r="H8" s="38"/>
      <c r="I8" s="38"/>
      <c r="J8" s="38"/>
      <c r="K8" s="171"/>
      <c r="L8" s="161"/>
      <c r="M8" s="161"/>
      <c r="N8" s="301"/>
      <c r="O8" s="162">
        <f t="shared" si="2"/>
      </c>
      <c r="P8" s="163"/>
      <c r="Q8" s="163"/>
      <c r="R8" s="163"/>
      <c r="S8" s="216"/>
      <c r="T8" s="298">
        <f t="shared" si="3"/>
      </c>
      <c r="U8" s="164"/>
      <c r="V8" s="164"/>
      <c r="W8" s="164"/>
      <c r="X8" s="164"/>
      <c r="Y8" s="164"/>
      <c r="Z8" s="208">
        <f t="shared" si="4"/>
      </c>
      <c r="AA8" s="202">
        <f t="shared" si="5"/>
      </c>
      <c r="AB8" s="202">
        <f t="shared" si="6"/>
      </c>
      <c r="AC8" s="323"/>
      <c r="AD8" s="324"/>
      <c r="AE8" s="325"/>
      <c r="AF8" s="202">
        <f t="shared" si="0"/>
      </c>
      <c r="AG8" s="323"/>
      <c r="AH8" s="324"/>
      <c r="AI8" s="325"/>
      <c r="AJ8" s="202">
        <f t="shared" si="1"/>
      </c>
      <c r="AK8" s="323"/>
      <c r="AL8" s="325"/>
      <c r="AM8" s="202">
        <f t="shared" si="7"/>
      </c>
      <c r="AN8" s="323"/>
      <c r="AO8" s="325"/>
      <c r="AP8" s="319">
        <f t="shared" si="8"/>
      </c>
      <c r="AQ8" s="323"/>
      <c r="AR8" s="324"/>
      <c r="AS8" s="202">
        <f t="shared" si="9"/>
      </c>
      <c r="AT8" s="323"/>
      <c r="AU8" s="325"/>
      <c r="AV8" s="315">
        <f t="shared" si="10"/>
      </c>
      <c r="AW8" s="323"/>
      <c r="AX8" s="326"/>
    </row>
    <row r="9" spans="1:50" ht="15.75">
      <c r="A9" s="157" t="s">
        <v>170</v>
      </c>
      <c r="B9" s="205">
        <f>DR146</f>
        <v>45</v>
      </c>
      <c r="C9" s="225">
        <f>RANK(B9,B5:B37)</f>
        <v>28</v>
      </c>
      <c r="D9" s="70"/>
      <c r="E9" s="167">
        <f>IF(B9=MAX(B5:B36),A9,"")</f>
      </c>
      <c r="F9" s="312"/>
      <c r="G9" s="70"/>
      <c r="H9" s="70"/>
      <c r="I9" s="70"/>
      <c r="J9" s="70"/>
      <c r="K9" s="73"/>
      <c r="L9" s="168"/>
      <c r="M9" s="168"/>
      <c r="N9" s="302"/>
      <c r="O9" s="162">
        <f t="shared" si="2"/>
      </c>
      <c r="P9" s="173"/>
      <c r="Q9" s="173"/>
      <c r="R9" s="173"/>
      <c r="S9" s="214"/>
      <c r="T9" s="297">
        <f t="shared" si="3"/>
      </c>
      <c r="U9" s="174"/>
      <c r="V9" s="174"/>
      <c r="W9" s="174"/>
      <c r="X9" s="174"/>
      <c r="Y9" s="174"/>
      <c r="Z9" s="215">
        <f t="shared" si="4"/>
      </c>
      <c r="AA9" s="315">
        <f t="shared" si="5"/>
      </c>
      <c r="AB9" s="315">
        <f t="shared" si="6"/>
      </c>
      <c r="AC9" s="316"/>
      <c r="AD9" s="317"/>
      <c r="AE9" s="318"/>
      <c r="AF9" s="315">
        <f t="shared" si="0"/>
      </c>
      <c r="AG9" s="316"/>
      <c r="AH9" s="317"/>
      <c r="AI9" s="318"/>
      <c r="AJ9" s="315">
        <f t="shared" si="1"/>
      </c>
      <c r="AK9" s="316"/>
      <c r="AL9" s="318"/>
      <c r="AM9" s="202">
        <f t="shared" si="7"/>
      </c>
      <c r="AN9" s="316"/>
      <c r="AO9" s="318"/>
      <c r="AP9" s="319">
        <f t="shared" si="8"/>
      </c>
      <c r="AQ9" s="316"/>
      <c r="AR9" s="317"/>
      <c r="AS9" s="202">
        <f t="shared" si="9"/>
      </c>
      <c r="AT9" s="323"/>
      <c r="AU9" s="325"/>
      <c r="AV9" s="202">
        <f t="shared" si="10"/>
      </c>
      <c r="AW9" s="316"/>
      <c r="AX9" s="322"/>
    </row>
    <row r="10" spans="1:50" ht="15.75">
      <c r="A10" s="158" t="s">
        <v>171</v>
      </c>
      <c r="B10" s="206">
        <f>DU146</f>
        <v>55</v>
      </c>
      <c r="C10" s="225">
        <f>RANK(B10,B5:B37)</f>
        <v>11</v>
      </c>
      <c r="D10" s="35"/>
      <c r="E10" s="159">
        <f>IF(B10=MAX(B5:B36),A10,"")</f>
      </c>
      <c r="F10" s="310">
        <f>IF(B10=MAX(B5,B7,B8,B10,B11,B13,B14,B18,B21,B22,B23,B25,B26,B27,B29,B30,B32,B33,B35,B36),A10,"")</f>
      </c>
      <c r="G10" s="38"/>
      <c r="H10" s="38"/>
      <c r="I10" s="38"/>
      <c r="J10" s="38"/>
      <c r="K10" s="171"/>
      <c r="L10" s="161"/>
      <c r="M10" s="161"/>
      <c r="N10" s="301"/>
      <c r="O10" s="162">
        <f t="shared" si="2"/>
      </c>
      <c r="P10" s="163"/>
      <c r="Q10" s="163"/>
      <c r="R10" s="163"/>
      <c r="S10" s="216"/>
      <c r="T10" s="298">
        <f t="shared" si="3"/>
      </c>
      <c r="U10" s="164"/>
      <c r="V10" s="164"/>
      <c r="W10" s="164"/>
      <c r="X10" s="164"/>
      <c r="Y10" s="164"/>
      <c r="Z10" s="208">
        <f t="shared" si="4"/>
      </c>
      <c r="AA10" s="202">
        <f t="shared" si="5"/>
      </c>
      <c r="AB10" s="202">
        <f t="shared" si="6"/>
      </c>
      <c r="AC10" s="323"/>
      <c r="AD10" s="324"/>
      <c r="AE10" s="325"/>
      <c r="AF10" s="202">
        <f t="shared" si="0"/>
      </c>
      <c r="AG10" s="323"/>
      <c r="AH10" s="324"/>
      <c r="AI10" s="325"/>
      <c r="AJ10" s="202">
        <f t="shared" si="1"/>
      </c>
      <c r="AK10" s="323"/>
      <c r="AL10" s="325"/>
      <c r="AM10" s="202">
        <f t="shared" si="7"/>
      </c>
      <c r="AN10" s="323"/>
      <c r="AO10" s="325"/>
      <c r="AP10" s="319">
        <f t="shared" si="8"/>
      </c>
      <c r="AQ10" s="323"/>
      <c r="AR10" s="324"/>
      <c r="AS10" s="315" t="str">
        <f t="shared" si="9"/>
        <v>Tommy</v>
      </c>
      <c r="AT10" s="316"/>
      <c r="AU10" s="318"/>
      <c r="AV10" s="315">
        <f t="shared" si="10"/>
      </c>
      <c r="AW10" s="323"/>
      <c r="AX10" s="326"/>
    </row>
    <row r="11" spans="1:50" ht="15.75">
      <c r="A11" s="209" t="s">
        <v>149</v>
      </c>
      <c r="B11" s="205">
        <f>DX146</f>
        <v>47</v>
      </c>
      <c r="C11" s="225">
        <f>RANK(B11,B5:B37)</f>
        <v>24</v>
      </c>
      <c r="D11" s="70"/>
      <c r="E11" s="167">
        <f>IF(B11=MAX(B5:B36),A11,"")</f>
      </c>
      <c r="F11" s="310">
        <f>IF(B11=MAX(B5,B7,B8,B10,B11,B13,B14,B18,B21,B22,B23,B25,B26,B27,B29,B30,B32,B33,B35,B36),A11,"")</f>
      </c>
      <c r="G11" s="166"/>
      <c r="H11" s="166"/>
      <c r="I11" s="166"/>
      <c r="J11" s="166"/>
      <c r="K11" s="172"/>
      <c r="L11" s="168"/>
      <c r="M11" s="168"/>
      <c r="N11" s="302"/>
      <c r="O11" s="162">
        <f t="shared" si="2"/>
      </c>
      <c r="P11" s="173"/>
      <c r="Q11" s="173"/>
      <c r="R11" s="173"/>
      <c r="S11" s="214"/>
      <c r="T11" s="297">
        <f t="shared" si="3"/>
      </c>
      <c r="U11" s="174"/>
      <c r="V11" s="174"/>
      <c r="W11" s="174"/>
      <c r="X11" s="174"/>
      <c r="Y11" s="174"/>
      <c r="Z11" s="215">
        <f t="shared" si="4"/>
      </c>
      <c r="AA11" s="315">
        <f t="shared" si="5"/>
      </c>
      <c r="AB11" s="315">
        <f t="shared" si="6"/>
      </c>
      <c r="AC11" s="316"/>
      <c r="AD11" s="317"/>
      <c r="AE11" s="318"/>
      <c r="AF11" s="315">
        <f t="shared" si="0"/>
      </c>
      <c r="AG11" s="316"/>
      <c r="AH11" s="317"/>
      <c r="AI11" s="318"/>
      <c r="AJ11" s="315">
        <f t="shared" si="1"/>
      </c>
      <c r="AK11" s="316"/>
      <c r="AL11" s="318"/>
      <c r="AM11" s="202">
        <f t="shared" si="7"/>
      </c>
      <c r="AN11" s="316"/>
      <c r="AO11" s="318"/>
      <c r="AP11" s="319">
        <f t="shared" si="8"/>
      </c>
      <c r="AQ11" s="316"/>
      <c r="AR11" s="317"/>
      <c r="AS11" s="202">
        <f t="shared" si="9"/>
      </c>
      <c r="AT11" s="323"/>
      <c r="AU11" s="325"/>
      <c r="AV11" s="202">
        <f t="shared" si="10"/>
      </c>
      <c r="AW11" s="316"/>
      <c r="AX11" s="322"/>
    </row>
    <row r="12" spans="1:50" ht="15.75">
      <c r="A12" s="170" t="s">
        <v>150</v>
      </c>
      <c r="B12" s="206">
        <f>EA146</f>
        <v>61</v>
      </c>
      <c r="C12" s="225">
        <f>RANK(B12,B5:B37)</f>
        <v>5</v>
      </c>
      <c r="D12" s="35"/>
      <c r="E12" s="159">
        <f>IF(B12=MAX(B5:B36),A12,"")</f>
      </c>
      <c r="F12" s="313"/>
      <c r="G12" s="35"/>
      <c r="H12" s="35"/>
      <c r="I12" s="35"/>
      <c r="J12" s="35"/>
      <c r="K12" s="160"/>
      <c r="L12" s="161"/>
      <c r="M12" s="161"/>
      <c r="N12" s="301"/>
      <c r="O12" s="162">
        <f t="shared" si="2"/>
      </c>
      <c r="P12" s="163"/>
      <c r="Q12" s="163"/>
      <c r="R12" s="163"/>
      <c r="S12" s="216"/>
      <c r="T12" s="298">
        <f t="shared" si="3"/>
      </c>
      <c r="U12" s="164"/>
      <c r="V12" s="164"/>
      <c r="W12" s="164"/>
      <c r="X12" s="164"/>
      <c r="Y12" s="164"/>
      <c r="Z12" s="208">
        <f t="shared" si="4"/>
      </c>
      <c r="AA12" s="202" t="str">
        <f t="shared" si="5"/>
        <v>Christine</v>
      </c>
      <c r="AB12" s="202">
        <f t="shared" si="6"/>
      </c>
      <c r="AC12" s="323"/>
      <c r="AD12" s="324"/>
      <c r="AE12" s="325"/>
      <c r="AF12" s="202">
        <f t="shared" si="0"/>
      </c>
      <c r="AG12" s="323"/>
      <c r="AH12" s="324"/>
      <c r="AI12" s="325"/>
      <c r="AJ12" s="202">
        <f t="shared" si="1"/>
      </c>
      <c r="AK12" s="323"/>
      <c r="AL12" s="325"/>
      <c r="AM12" s="202">
        <f t="shared" si="7"/>
      </c>
      <c r="AN12" s="323"/>
      <c r="AO12" s="325"/>
      <c r="AP12" s="319">
        <f t="shared" si="8"/>
      </c>
      <c r="AQ12" s="323"/>
      <c r="AR12" s="324"/>
      <c r="AS12" s="315">
        <f t="shared" si="9"/>
      </c>
      <c r="AT12" s="316"/>
      <c r="AU12" s="318"/>
      <c r="AV12" s="315">
        <f t="shared" si="10"/>
      </c>
      <c r="AW12" s="323"/>
      <c r="AX12" s="326"/>
    </row>
    <row r="13" spans="1:50" ht="15.75">
      <c r="A13" s="157" t="s">
        <v>173</v>
      </c>
      <c r="B13" s="205">
        <f>ED146</f>
        <v>55</v>
      </c>
      <c r="C13" s="225">
        <f>RANK(B13,B5:B37)</f>
        <v>11</v>
      </c>
      <c r="D13" s="70"/>
      <c r="E13" s="167">
        <f>IF(B13=MAX(B5:B36),A13,"")</f>
      </c>
      <c r="F13" s="310">
        <f>IF(B13=MAX(B5,B7,B8,B10,B11,B13,B14,B18,B21,B22,B23,B25,B26,B27,B29,B30,B32,B33,B35,B36),A13,"")</f>
      </c>
      <c r="G13" s="166"/>
      <c r="H13" s="166"/>
      <c r="I13" s="166"/>
      <c r="J13" s="166"/>
      <c r="K13" s="172"/>
      <c r="L13" s="168"/>
      <c r="M13" s="168"/>
      <c r="N13" s="302"/>
      <c r="O13" s="162">
        <f t="shared" si="2"/>
      </c>
      <c r="P13" s="173"/>
      <c r="Q13" s="173"/>
      <c r="R13" s="173"/>
      <c r="S13" s="214"/>
      <c r="T13" s="297">
        <f t="shared" si="3"/>
      </c>
      <c r="U13" s="174"/>
      <c r="V13" s="174"/>
      <c r="W13" s="174"/>
      <c r="X13" s="174"/>
      <c r="Y13" s="174"/>
      <c r="Z13" s="215">
        <f t="shared" si="4"/>
      </c>
      <c r="AA13" s="315">
        <f t="shared" si="5"/>
      </c>
      <c r="AB13" s="315">
        <f t="shared" si="6"/>
      </c>
      <c r="AC13" s="316"/>
      <c r="AD13" s="317"/>
      <c r="AE13" s="318"/>
      <c r="AF13" s="315">
        <f t="shared" si="0"/>
      </c>
      <c r="AG13" s="316"/>
      <c r="AH13" s="317"/>
      <c r="AI13" s="318"/>
      <c r="AJ13" s="327">
        <f t="shared" si="1"/>
      </c>
      <c r="AK13" s="316"/>
      <c r="AL13" s="318"/>
      <c r="AM13" s="202">
        <f t="shared" si="7"/>
      </c>
      <c r="AN13" s="316"/>
      <c r="AO13" s="318"/>
      <c r="AP13" s="319">
        <f t="shared" si="8"/>
      </c>
      <c r="AQ13" s="316"/>
      <c r="AR13" s="317"/>
      <c r="AS13" s="202" t="str">
        <f t="shared" si="9"/>
        <v>Ünal</v>
      </c>
      <c r="AT13" s="323"/>
      <c r="AU13" s="325"/>
      <c r="AV13" s="202">
        <f t="shared" si="10"/>
      </c>
      <c r="AW13" s="316"/>
      <c r="AX13" s="322"/>
    </row>
    <row r="14" spans="1:50" ht="15.75">
      <c r="A14" s="158" t="s">
        <v>175</v>
      </c>
      <c r="B14" s="207">
        <f>EG146</f>
        <v>59</v>
      </c>
      <c r="C14" s="225">
        <f>RANK(B14,B5:B37)</f>
        <v>6</v>
      </c>
      <c r="D14" s="35"/>
      <c r="E14" s="159">
        <f>IF(B14=MAX(B5:B36),A14,"")</f>
      </c>
      <c r="F14" s="310">
        <f>IF(B14=MAX(B5,B7,B8,B10,B11,B13,B14,B18,B21,B22,B23,B25,B26,B27,B29,B30,B32,B33,B35,B36),A14,"")</f>
      </c>
      <c r="G14" s="38"/>
      <c r="H14" s="38"/>
      <c r="I14" s="38"/>
      <c r="J14" s="38"/>
      <c r="K14" s="171"/>
      <c r="L14" s="161"/>
      <c r="M14" s="161"/>
      <c r="N14" s="301"/>
      <c r="O14" s="162">
        <f t="shared" si="2"/>
      </c>
      <c r="P14" s="163"/>
      <c r="Q14" s="163"/>
      <c r="R14" s="163"/>
      <c r="S14" s="216"/>
      <c r="T14" s="298">
        <f t="shared" si="3"/>
      </c>
      <c r="U14" s="164"/>
      <c r="V14" s="164"/>
      <c r="W14" s="164"/>
      <c r="X14" s="164"/>
      <c r="Y14" s="164"/>
      <c r="Z14" s="208">
        <f t="shared" si="4"/>
      </c>
      <c r="AA14" s="202">
        <f t="shared" si="5"/>
      </c>
      <c r="AB14" s="202" t="str">
        <f t="shared" si="6"/>
        <v>Udo</v>
      </c>
      <c r="AC14" s="323"/>
      <c r="AD14" s="324"/>
      <c r="AE14" s="325"/>
      <c r="AF14" s="202">
        <f t="shared" si="0"/>
      </c>
      <c r="AG14" s="323"/>
      <c r="AH14" s="324"/>
      <c r="AI14" s="325"/>
      <c r="AJ14" s="202">
        <f t="shared" si="1"/>
      </c>
      <c r="AK14" s="323"/>
      <c r="AL14" s="325"/>
      <c r="AM14" s="202">
        <f t="shared" si="7"/>
      </c>
      <c r="AN14" s="323"/>
      <c r="AO14" s="325"/>
      <c r="AP14" s="319">
        <f t="shared" si="8"/>
      </c>
      <c r="AQ14" s="323"/>
      <c r="AR14" s="324"/>
      <c r="AS14" s="315">
        <f t="shared" si="9"/>
      </c>
      <c r="AT14" s="316"/>
      <c r="AU14" s="318"/>
      <c r="AV14" s="315">
        <f t="shared" si="10"/>
      </c>
      <c r="AW14" s="323"/>
      <c r="AX14" s="326"/>
    </row>
    <row r="15" spans="1:50" ht="15.75">
      <c r="A15" s="157" t="s">
        <v>176</v>
      </c>
      <c r="B15" s="205">
        <f>EJ146</f>
        <v>53</v>
      </c>
      <c r="C15" s="225">
        <f>RANK(B15,B5:B37)</f>
        <v>17</v>
      </c>
      <c r="D15" s="70"/>
      <c r="E15" s="167">
        <f>IF(B15=MAX(B5:B36),A15,"")</f>
      </c>
      <c r="F15" s="312"/>
      <c r="G15" s="70"/>
      <c r="H15" s="70"/>
      <c r="I15" s="70"/>
      <c r="J15" s="70"/>
      <c r="K15" s="73"/>
      <c r="L15" s="168"/>
      <c r="M15" s="168"/>
      <c r="N15" s="302"/>
      <c r="O15" s="162">
        <f t="shared" si="2"/>
      </c>
      <c r="P15" s="173"/>
      <c r="Q15" s="173"/>
      <c r="R15" s="173"/>
      <c r="S15" s="214"/>
      <c r="T15" s="297">
        <f t="shared" si="3"/>
      </c>
      <c r="U15" s="174"/>
      <c r="V15" s="174"/>
      <c r="W15" s="174"/>
      <c r="X15" s="174"/>
      <c r="Y15" s="174"/>
      <c r="Z15" s="215">
        <f t="shared" si="4"/>
      </c>
      <c r="AA15" s="315">
        <f t="shared" si="5"/>
      </c>
      <c r="AB15" s="315">
        <f t="shared" si="6"/>
      </c>
      <c r="AC15" s="316"/>
      <c r="AD15" s="317"/>
      <c r="AE15" s="318"/>
      <c r="AF15" s="315">
        <f t="shared" si="0"/>
      </c>
      <c r="AG15" s="316"/>
      <c r="AH15" s="317"/>
      <c r="AI15" s="318"/>
      <c r="AJ15" s="315">
        <f t="shared" si="1"/>
      </c>
      <c r="AK15" s="316"/>
      <c r="AL15" s="318"/>
      <c r="AM15" s="202">
        <f t="shared" si="7"/>
      </c>
      <c r="AN15" s="316"/>
      <c r="AO15" s="318"/>
      <c r="AP15" s="319">
        <f t="shared" si="8"/>
      </c>
      <c r="AQ15" s="316"/>
      <c r="AR15" s="317"/>
      <c r="AS15" s="202">
        <f t="shared" si="9"/>
      </c>
      <c r="AT15" s="323"/>
      <c r="AU15" s="325"/>
      <c r="AV15" s="202">
        <f t="shared" si="10"/>
      </c>
      <c r="AW15" s="316"/>
      <c r="AX15" s="322"/>
    </row>
    <row r="16" spans="1:50" ht="15.75">
      <c r="A16" s="158" t="s">
        <v>179</v>
      </c>
      <c r="B16" s="206">
        <f>EM146</f>
        <v>46</v>
      </c>
      <c r="C16" s="225">
        <f>RANK(B16,B5:B37)</f>
        <v>27</v>
      </c>
      <c r="D16" s="35"/>
      <c r="E16" s="159">
        <f>IF(B16=MAX(B5:B36),A16,"")</f>
      </c>
      <c r="F16" s="313"/>
      <c r="G16" s="35"/>
      <c r="H16" s="35"/>
      <c r="I16" s="35"/>
      <c r="J16" s="35"/>
      <c r="K16" s="160"/>
      <c r="L16" s="161"/>
      <c r="M16" s="161"/>
      <c r="N16" s="301"/>
      <c r="O16" s="162">
        <f t="shared" si="2"/>
      </c>
      <c r="P16" s="163"/>
      <c r="Q16" s="163"/>
      <c r="R16" s="163"/>
      <c r="S16" s="216"/>
      <c r="T16" s="298">
        <f t="shared" si="3"/>
      </c>
      <c r="U16" s="164"/>
      <c r="V16" s="164"/>
      <c r="W16" s="164"/>
      <c r="X16" s="164"/>
      <c r="Y16" s="164"/>
      <c r="Z16" s="208">
        <f t="shared" si="4"/>
      </c>
      <c r="AA16" s="202">
        <f t="shared" si="5"/>
      </c>
      <c r="AB16" s="202">
        <f t="shared" si="6"/>
      </c>
      <c r="AC16" s="323"/>
      <c r="AD16" s="324"/>
      <c r="AE16" s="325"/>
      <c r="AF16" s="202">
        <f t="shared" si="0"/>
      </c>
      <c r="AG16" s="323"/>
      <c r="AH16" s="324"/>
      <c r="AI16" s="325"/>
      <c r="AJ16" s="202">
        <f t="shared" si="1"/>
      </c>
      <c r="AK16" s="323"/>
      <c r="AL16" s="325"/>
      <c r="AM16" s="202">
        <f t="shared" si="7"/>
      </c>
      <c r="AN16" s="323"/>
      <c r="AO16" s="325"/>
      <c r="AP16" s="319">
        <f t="shared" si="8"/>
      </c>
      <c r="AQ16" s="323"/>
      <c r="AR16" s="324"/>
      <c r="AS16" s="315">
        <f t="shared" si="9"/>
      </c>
      <c r="AT16" s="316"/>
      <c r="AU16" s="318"/>
      <c r="AV16" s="315">
        <f t="shared" si="10"/>
      </c>
      <c r="AW16" s="323"/>
      <c r="AX16" s="326"/>
    </row>
    <row r="17" spans="1:50" ht="15.75">
      <c r="A17" s="157" t="s">
        <v>181</v>
      </c>
      <c r="B17" s="205">
        <f>EP146</f>
        <v>57</v>
      </c>
      <c r="C17" s="225">
        <f>RANK(B17,B5:B37)</f>
        <v>8</v>
      </c>
      <c r="D17" s="70"/>
      <c r="E17" s="167">
        <f>IF(B17=MAX(B5:B36),A17,"")</f>
      </c>
      <c r="F17" s="312"/>
      <c r="G17" s="70"/>
      <c r="H17" s="70"/>
      <c r="I17" s="70"/>
      <c r="J17" s="70"/>
      <c r="K17" s="73"/>
      <c r="L17" s="168"/>
      <c r="M17" s="168"/>
      <c r="N17" s="302"/>
      <c r="O17" s="162">
        <f t="shared" si="2"/>
      </c>
      <c r="P17" s="173"/>
      <c r="Q17" s="173"/>
      <c r="R17" s="173"/>
      <c r="S17" s="214"/>
      <c r="T17" s="297">
        <f t="shared" si="3"/>
      </c>
      <c r="U17" s="174"/>
      <c r="V17" s="174"/>
      <c r="W17" s="174"/>
      <c r="X17" s="174"/>
      <c r="Y17" s="174"/>
      <c r="Z17" s="215">
        <f t="shared" si="4"/>
      </c>
      <c r="AA17" s="315">
        <f t="shared" si="5"/>
      </c>
      <c r="AB17" s="315">
        <f t="shared" si="6"/>
      </c>
      <c r="AC17" s="316"/>
      <c r="AD17" s="317"/>
      <c r="AE17" s="318"/>
      <c r="AF17" s="315">
        <f t="shared" si="0"/>
      </c>
      <c r="AG17" s="316"/>
      <c r="AH17" s="317"/>
      <c r="AI17" s="318"/>
      <c r="AJ17" s="315" t="str">
        <f t="shared" si="1"/>
        <v>Sabine</v>
      </c>
      <c r="AK17" s="316"/>
      <c r="AL17" s="318"/>
      <c r="AM17" s="202">
        <f t="shared" si="7"/>
      </c>
      <c r="AN17" s="316"/>
      <c r="AO17" s="318"/>
      <c r="AP17" s="319">
        <f t="shared" si="8"/>
      </c>
      <c r="AQ17" s="316"/>
      <c r="AR17" s="317"/>
      <c r="AS17" s="202">
        <f t="shared" si="9"/>
      </c>
      <c r="AT17" s="323"/>
      <c r="AU17" s="325"/>
      <c r="AV17" s="202">
        <f t="shared" si="10"/>
      </c>
      <c r="AW17" s="316"/>
      <c r="AX17" s="322"/>
    </row>
    <row r="18" spans="1:50" ht="15.75">
      <c r="A18" s="158" t="s">
        <v>184</v>
      </c>
      <c r="B18" s="206">
        <f>ES146</f>
        <v>44</v>
      </c>
      <c r="C18" s="225">
        <f>RANK(B18,B5:B37)</f>
        <v>29</v>
      </c>
      <c r="D18" s="35"/>
      <c r="E18" s="159">
        <f>IF(B18=MAX(B5:B36),A18,"")</f>
      </c>
      <c r="F18" s="310">
        <f>IF(B18=MAX(B5,B7,B8,B10,B11,B13,B14,B18,B21,B22,B23,B25,B26,B27,B29,B30,B32,B33,B35,B36),A18,"")</f>
      </c>
      <c r="G18" s="38"/>
      <c r="H18" s="38"/>
      <c r="I18" s="38"/>
      <c r="J18" s="38"/>
      <c r="K18" s="171"/>
      <c r="L18" s="161"/>
      <c r="M18" s="161"/>
      <c r="N18" s="301"/>
      <c r="O18" s="162">
        <f t="shared" si="2"/>
      </c>
      <c r="P18" s="163"/>
      <c r="Q18" s="163"/>
      <c r="R18" s="163"/>
      <c r="S18" s="216"/>
      <c r="T18" s="298">
        <f t="shared" si="3"/>
      </c>
      <c r="U18" s="164"/>
      <c r="V18" s="164"/>
      <c r="W18" s="164"/>
      <c r="X18" s="164"/>
      <c r="Y18" s="164"/>
      <c r="Z18" s="208">
        <f t="shared" si="4"/>
      </c>
      <c r="AA18" s="202">
        <f t="shared" si="5"/>
      </c>
      <c r="AB18" s="202">
        <f t="shared" si="6"/>
      </c>
      <c r="AC18" s="323"/>
      <c r="AD18" s="324"/>
      <c r="AE18" s="325"/>
      <c r="AF18" s="202">
        <f t="shared" si="0"/>
      </c>
      <c r="AG18" s="323"/>
      <c r="AH18" s="324"/>
      <c r="AI18" s="325"/>
      <c r="AJ18" s="202">
        <f t="shared" si="1"/>
      </c>
      <c r="AK18" s="323"/>
      <c r="AL18" s="325"/>
      <c r="AM18" s="202">
        <f t="shared" si="7"/>
      </c>
      <c r="AN18" s="323"/>
      <c r="AO18" s="325"/>
      <c r="AP18" s="319">
        <f t="shared" si="8"/>
      </c>
      <c r="AQ18" s="323"/>
      <c r="AR18" s="324"/>
      <c r="AS18" s="315">
        <f t="shared" si="9"/>
      </c>
      <c r="AT18" s="316"/>
      <c r="AU18" s="318"/>
      <c r="AV18" s="315">
        <f t="shared" si="10"/>
      </c>
      <c r="AW18" s="323"/>
      <c r="AX18" s="326"/>
    </row>
    <row r="19" spans="1:50" ht="16.5" thickBot="1">
      <c r="A19" s="213" t="s">
        <v>164</v>
      </c>
      <c r="B19" s="205">
        <f>EV146</f>
        <v>52</v>
      </c>
      <c r="C19" s="225">
        <f>RANK(B19,B5:B37)</f>
        <v>20</v>
      </c>
      <c r="D19" s="70"/>
      <c r="E19" s="167">
        <f>IF(B19=MAX(B5:B36),A19,"")</f>
      </c>
      <c r="F19" s="312"/>
      <c r="G19" s="70"/>
      <c r="H19" s="70"/>
      <c r="I19" s="70"/>
      <c r="J19" s="70"/>
      <c r="K19" s="73"/>
      <c r="L19" s="169"/>
      <c r="M19" s="169"/>
      <c r="N19" s="303"/>
      <c r="O19" s="162">
        <f t="shared" si="2"/>
      </c>
      <c r="P19" s="173"/>
      <c r="Q19" s="173"/>
      <c r="R19" s="173"/>
      <c r="S19" s="214"/>
      <c r="T19" s="297">
        <f t="shared" si="3"/>
      </c>
      <c r="U19" s="174"/>
      <c r="V19" s="174"/>
      <c r="W19" s="174"/>
      <c r="X19" s="174"/>
      <c r="Y19" s="174"/>
      <c r="Z19" s="215">
        <f t="shared" si="4"/>
      </c>
      <c r="AA19" s="315">
        <f t="shared" si="5"/>
      </c>
      <c r="AB19" s="315">
        <f t="shared" si="6"/>
      </c>
      <c r="AC19" s="316"/>
      <c r="AD19" s="317"/>
      <c r="AE19" s="318"/>
      <c r="AF19" s="315">
        <f t="shared" si="0"/>
      </c>
      <c r="AG19" s="316"/>
      <c r="AH19" s="317"/>
      <c r="AI19" s="318"/>
      <c r="AJ19" s="315">
        <f t="shared" si="1"/>
      </c>
      <c r="AK19" s="316"/>
      <c r="AL19" s="318"/>
      <c r="AM19" s="202">
        <f t="shared" si="7"/>
      </c>
      <c r="AN19" s="316"/>
      <c r="AO19" s="318"/>
      <c r="AP19" s="319">
        <f t="shared" si="8"/>
      </c>
      <c r="AQ19" s="316"/>
      <c r="AR19" s="317"/>
      <c r="AS19" s="202">
        <f t="shared" si="9"/>
      </c>
      <c r="AT19" s="323"/>
      <c r="AU19" s="325"/>
      <c r="AV19" s="202">
        <f t="shared" si="10"/>
      </c>
      <c r="AW19" s="316"/>
      <c r="AX19" s="322"/>
    </row>
    <row r="20" spans="1:50" ht="15.75">
      <c r="A20" s="277" t="s">
        <v>189</v>
      </c>
      <c r="B20" s="278">
        <f>EY146</f>
        <v>66</v>
      </c>
      <c r="C20" s="225">
        <f>RANK(B20,B5:B37)</f>
        <v>2</v>
      </c>
      <c r="D20" s="44"/>
      <c r="E20" s="273">
        <f>IF(B20=MAX(B5:B36),A20,"")</f>
      </c>
      <c r="F20" s="314"/>
      <c r="G20" s="44"/>
      <c r="H20" s="44"/>
      <c r="I20" s="44"/>
      <c r="J20" s="44"/>
      <c r="K20" s="274"/>
      <c r="L20" s="279"/>
      <c r="M20" s="279"/>
      <c r="N20" s="304"/>
      <c r="O20" s="276" t="str">
        <f t="shared" si="2"/>
        <v>Colin</v>
      </c>
      <c r="P20" s="280"/>
      <c r="Q20" s="280"/>
      <c r="R20" s="280"/>
      <c r="S20" s="281"/>
      <c r="T20" s="298">
        <f t="shared" si="3"/>
      </c>
      <c r="U20" s="270"/>
      <c r="V20" s="270"/>
      <c r="W20" s="270"/>
      <c r="X20" s="270"/>
      <c r="Y20" s="270"/>
      <c r="Z20" s="208">
        <f t="shared" si="4"/>
      </c>
      <c r="AA20" s="202">
        <f t="shared" si="5"/>
      </c>
      <c r="AB20" s="202">
        <f t="shared" si="6"/>
      </c>
      <c r="AC20" s="328"/>
      <c r="AD20" s="324"/>
      <c r="AE20" s="325"/>
      <c r="AF20" s="202">
        <f t="shared" si="0"/>
      </c>
      <c r="AG20" s="328"/>
      <c r="AH20" s="324"/>
      <c r="AI20" s="325"/>
      <c r="AJ20" s="202">
        <f t="shared" si="1"/>
      </c>
      <c r="AK20" s="328"/>
      <c r="AL20" s="325"/>
      <c r="AM20" s="329">
        <f t="shared" si="7"/>
      </c>
      <c r="AN20" s="328"/>
      <c r="AO20" s="325"/>
      <c r="AP20" s="329">
        <f t="shared" si="8"/>
      </c>
      <c r="AQ20" s="328"/>
      <c r="AR20" s="324"/>
      <c r="AS20" s="315">
        <f t="shared" si="9"/>
      </c>
      <c r="AT20" s="330"/>
      <c r="AU20" s="318"/>
      <c r="AV20" s="315">
        <f t="shared" si="10"/>
      </c>
      <c r="AW20" s="328"/>
      <c r="AX20" s="326"/>
    </row>
    <row r="21" spans="1:50" ht="15.75">
      <c r="A21" s="157" t="s">
        <v>190</v>
      </c>
      <c r="B21" s="272">
        <f>EZ146</f>
        <v>39</v>
      </c>
      <c r="C21" s="226">
        <f>RANK(B21,B5:B37)</f>
        <v>33</v>
      </c>
      <c r="D21" s="44"/>
      <c r="E21" s="273">
        <f>IF(B21=MAX(B5:B36),A21,"")</f>
      </c>
      <c r="F21" s="310">
        <f>IF(B21=MAX(B5,B7,B8,B10,B11,B13,B14,B18,B21,B22,B23,B25,B26,B27,B29,B30,B32,B33,B35,B36),A21,"")</f>
      </c>
      <c r="G21" s="282"/>
      <c r="H21" s="282"/>
      <c r="I21" s="282"/>
      <c r="J21" s="282"/>
      <c r="K21" s="283"/>
      <c r="L21" s="275"/>
      <c r="M21" s="275"/>
      <c r="N21" s="305"/>
      <c r="O21" s="276">
        <f aca="true" t="shared" si="11" ref="O21:O30">IF(C21=2,A21,"")</f>
      </c>
      <c r="P21" s="173"/>
      <c r="Q21" s="173"/>
      <c r="R21" s="173"/>
      <c r="S21" s="214"/>
      <c r="T21" s="297">
        <f aca="true" t="shared" si="12" ref="T21:T30">IF(C21=3,A21,"")</f>
      </c>
      <c r="U21" s="174"/>
      <c r="V21" s="174"/>
      <c r="W21" s="174"/>
      <c r="X21" s="174"/>
      <c r="Y21" s="174"/>
      <c r="Z21" s="215">
        <f aca="true" t="shared" si="13" ref="Z21:Z30">IF(C21=4,A21,"")</f>
      </c>
      <c r="AA21" s="315">
        <f aca="true" t="shared" si="14" ref="AA21:AA30">IF(C21=5,A21,"")</f>
      </c>
      <c r="AB21" s="315">
        <f aca="true" t="shared" si="15" ref="AB21:AB30">IF(C21=6,A21,"")</f>
      </c>
      <c r="AC21" s="316"/>
      <c r="AD21" s="317"/>
      <c r="AE21" s="318"/>
      <c r="AF21" s="315">
        <f aca="true" t="shared" si="16" ref="AF21:AF30">IF(C21=7,A21,"")</f>
      </c>
      <c r="AG21" s="316"/>
      <c r="AH21" s="317"/>
      <c r="AI21" s="318"/>
      <c r="AJ21" s="315">
        <f aca="true" t="shared" si="17" ref="AJ21:AJ30">IF(C21=8,A21,"")</f>
      </c>
      <c r="AK21" s="316"/>
      <c r="AL21" s="318"/>
      <c r="AM21" s="319">
        <f aca="true" t="shared" si="18" ref="AM21:AM30">IF(C21=9,A21,"")</f>
      </c>
      <c r="AN21" s="316"/>
      <c r="AO21" s="318"/>
      <c r="AP21" s="319">
        <f aca="true" t="shared" si="19" ref="AP21:AP30">IF(C21=10,A21,"")</f>
      </c>
      <c r="AQ21" s="316"/>
      <c r="AR21" s="317"/>
      <c r="AS21" s="202">
        <f t="shared" si="9"/>
      </c>
      <c r="AT21" s="323"/>
      <c r="AU21" s="325"/>
      <c r="AV21" s="202">
        <f t="shared" si="10"/>
      </c>
      <c r="AW21" s="316"/>
      <c r="AX21" s="322"/>
    </row>
    <row r="22" spans="1:50" ht="15.75">
      <c r="A22" s="158" t="s">
        <v>192</v>
      </c>
      <c r="B22" s="206">
        <f>FA146</f>
        <v>53</v>
      </c>
      <c r="C22" s="225">
        <f>RANK(B22,B5:B37)</f>
        <v>17</v>
      </c>
      <c r="D22" s="35"/>
      <c r="E22" s="159">
        <f>IF(B22=MAX(B5:B36),A22,"")</f>
      </c>
      <c r="F22" s="310">
        <f>IF(B22=MAX(B5,B7,B8,B10,B11,B13,B14,B18,B21,B22,B23,B25,B26,B27,B29,B30,B32,B33,B35,B36),A22,"")</f>
      </c>
      <c r="G22" s="38"/>
      <c r="H22" s="38"/>
      <c r="I22" s="38"/>
      <c r="J22" s="38"/>
      <c r="K22" s="171"/>
      <c r="L22" s="161"/>
      <c r="M22" s="161"/>
      <c r="N22" s="301"/>
      <c r="O22" s="162">
        <f t="shared" si="11"/>
      </c>
      <c r="P22" s="163"/>
      <c r="Q22" s="163"/>
      <c r="R22" s="163"/>
      <c r="S22" s="216"/>
      <c r="T22" s="298">
        <f t="shared" si="12"/>
      </c>
      <c r="U22" s="164"/>
      <c r="V22" s="164"/>
      <c r="W22" s="164"/>
      <c r="X22" s="164"/>
      <c r="Y22" s="164"/>
      <c r="Z22" s="208">
        <f t="shared" si="13"/>
      </c>
      <c r="AA22" s="202">
        <f t="shared" si="14"/>
      </c>
      <c r="AB22" s="202">
        <f t="shared" si="15"/>
      </c>
      <c r="AC22" s="323"/>
      <c r="AD22" s="324"/>
      <c r="AE22" s="325"/>
      <c r="AF22" s="202">
        <f t="shared" si="16"/>
      </c>
      <c r="AG22" s="323"/>
      <c r="AH22" s="324"/>
      <c r="AI22" s="325"/>
      <c r="AJ22" s="202">
        <f t="shared" si="17"/>
      </c>
      <c r="AK22" s="323"/>
      <c r="AL22" s="325"/>
      <c r="AM22" s="202">
        <f t="shared" si="18"/>
      </c>
      <c r="AN22" s="323"/>
      <c r="AO22" s="325"/>
      <c r="AP22" s="319">
        <f t="shared" si="19"/>
      </c>
      <c r="AQ22" s="323"/>
      <c r="AR22" s="324"/>
      <c r="AS22" s="315">
        <f t="shared" si="9"/>
      </c>
      <c r="AT22" s="316"/>
      <c r="AU22" s="318"/>
      <c r="AV22" s="315">
        <f t="shared" si="10"/>
      </c>
      <c r="AW22" s="323"/>
      <c r="AX22" s="326"/>
    </row>
    <row r="23" spans="1:50" ht="16.5" thickBot="1">
      <c r="A23" s="213" t="s">
        <v>193</v>
      </c>
      <c r="B23" s="205">
        <f>FB146</f>
        <v>55</v>
      </c>
      <c r="C23" s="225">
        <f>RANK(B23,B5:B37)</f>
        <v>11</v>
      </c>
      <c r="D23" s="70"/>
      <c r="E23" s="167">
        <f>IF(B23=MAX(B5:B36),A23,"")</f>
      </c>
      <c r="F23" s="310">
        <f>IF(B23=MAX(B5,B7,B8,B10,B11,B13,B14,B18,B21,B22,B23,B25,B26,B27,B29,B30,B32,B33,B35,B36),A23,"")</f>
      </c>
      <c r="G23" s="166"/>
      <c r="H23" s="166"/>
      <c r="I23" s="166"/>
      <c r="J23" s="166"/>
      <c r="K23" s="172"/>
      <c r="L23" s="169"/>
      <c r="M23" s="169"/>
      <c r="N23" s="303"/>
      <c r="O23" s="162">
        <f t="shared" si="11"/>
      </c>
      <c r="P23" s="173"/>
      <c r="Q23" s="173"/>
      <c r="R23" s="173"/>
      <c r="S23" s="214"/>
      <c r="T23" s="297">
        <f t="shared" si="12"/>
      </c>
      <c r="U23" s="174"/>
      <c r="V23" s="174"/>
      <c r="W23" s="174"/>
      <c r="X23" s="174"/>
      <c r="Y23" s="174"/>
      <c r="Z23" s="215">
        <f t="shared" si="13"/>
      </c>
      <c r="AA23" s="315">
        <f t="shared" si="14"/>
      </c>
      <c r="AB23" s="315">
        <f t="shared" si="15"/>
      </c>
      <c r="AC23" s="316"/>
      <c r="AD23" s="317"/>
      <c r="AE23" s="318"/>
      <c r="AF23" s="315">
        <f t="shared" si="16"/>
      </c>
      <c r="AG23" s="316"/>
      <c r="AH23" s="317"/>
      <c r="AI23" s="318"/>
      <c r="AJ23" s="315">
        <f t="shared" si="17"/>
      </c>
      <c r="AK23" s="316"/>
      <c r="AL23" s="318"/>
      <c r="AM23" s="202">
        <f t="shared" si="18"/>
      </c>
      <c r="AN23" s="316"/>
      <c r="AO23" s="318"/>
      <c r="AP23" s="319">
        <f t="shared" si="19"/>
      </c>
      <c r="AQ23" s="316"/>
      <c r="AR23" s="317"/>
      <c r="AS23" s="202" t="str">
        <f t="shared" si="9"/>
        <v>Hube</v>
      </c>
      <c r="AT23" s="323"/>
      <c r="AU23" s="325"/>
      <c r="AV23" s="202">
        <f t="shared" si="10"/>
      </c>
      <c r="AW23" s="316"/>
      <c r="AX23" s="322"/>
    </row>
    <row r="24" spans="1:50" ht="15.75">
      <c r="A24" s="277" t="s">
        <v>211</v>
      </c>
      <c r="B24" s="278">
        <f>FC146</f>
        <v>53</v>
      </c>
      <c r="C24" s="225">
        <f>RANK(B24,B5:B37)</f>
        <v>17</v>
      </c>
      <c r="D24" s="44"/>
      <c r="E24" s="273">
        <f>IF(B24=MAX(B5:B36),A24,"")</f>
      </c>
      <c r="F24" s="314"/>
      <c r="G24" s="44"/>
      <c r="H24" s="44"/>
      <c r="I24" s="44"/>
      <c r="J24" s="44"/>
      <c r="K24" s="274"/>
      <c r="L24" s="279"/>
      <c r="M24" s="279"/>
      <c r="N24" s="304"/>
      <c r="O24" s="276">
        <f t="shared" si="11"/>
      </c>
      <c r="P24" s="280"/>
      <c r="Q24" s="280"/>
      <c r="R24" s="280"/>
      <c r="S24" s="281"/>
      <c r="T24" s="298">
        <f t="shared" si="12"/>
      </c>
      <c r="U24" s="270"/>
      <c r="V24" s="270"/>
      <c r="W24" s="270"/>
      <c r="X24" s="270"/>
      <c r="Y24" s="270"/>
      <c r="Z24" s="208">
        <f t="shared" si="13"/>
      </c>
      <c r="AA24" s="202">
        <f t="shared" si="14"/>
      </c>
      <c r="AB24" s="202">
        <f t="shared" si="15"/>
      </c>
      <c r="AC24" s="328"/>
      <c r="AD24" s="324"/>
      <c r="AE24" s="325"/>
      <c r="AF24" s="202">
        <f t="shared" si="16"/>
      </c>
      <c r="AG24" s="328"/>
      <c r="AH24" s="324"/>
      <c r="AI24" s="325"/>
      <c r="AJ24" s="202">
        <f t="shared" si="17"/>
      </c>
      <c r="AK24" s="328"/>
      <c r="AL24" s="325"/>
      <c r="AM24" s="329">
        <f t="shared" si="18"/>
      </c>
      <c r="AN24" s="328"/>
      <c r="AO24" s="325"/>
      <c r="AP24" s="329">
        <f t="shared" si="19"/>
      </c>
      <c r="AQ24" s="328"/>
      <c r="AR24" s="324"/>
      <c r="AS24" s="315">
        <f t="shared" si="9"/>
      </c>
      <c r="AT24" s="330"/>
      <c r="AU24" s="318"/>
      <c r="AV24" s="315">
        <f t="shared" si="10"/>
      </c>
      <c r="AW24" s="328"/>
      <c r="AX24" s="326"/>
    </row>
    <row r="25" spans="1:50" ht="16.5" thickBot="1">
      <c r="A25" s="295" t="s">
        <v>196</v>
      </c>
      <c r="B25" s="272">
        <f>FD146</f>
        <v>44</v>
      </c>
      <c r="C25" s="226">
        <f>RANK(B25,B5:B37)</f>
        <v>29</v>
      </c>
      <c r="D25" s="44"/>
      <c r="E25" s="273">
        <f>IF(B25=MAX(B5:B36),A25,"")</f>
      </c>
      <c r="F25" s="337">
        <f>IF(B25=MAX(B5,B7,B8,B10,B11,B13,B14,B18,B21,B22,B23,B25,B26,B27,B29,B30,B32,B33,B35,B36),A25,"")</f>
      </c>
      <c r="G25" s="282"/>
      <c r="H25" s="282"/>
      <c r="I25" s="282"/>
      <c r="J25" s="282"/>
      <c r="K25" s="283"/>
      <c r="L25" s="296"/>
      <c r="M25" s="296"/>
      <c r="N25" s="306"/>
      <c r="O25" s="276">
        <f t="shared" si="11"/>
      </c>
      <c r="P25" s="173"/>
      <c r="Q25" s="173"/>
      <c r="R25" s="173"/>
      <c r="S25" s="214"/>
      <c r="T25" s="297">
        <f t="shared" si="12"/>
      </c>
      <c r="U25" s="174"/>
      <c r="V25" s="174"/>
      <c r="W25" s="174"/>
      <c r="X25" s="174"/>
      <c r="Y25" s="174"/>
      <c r="Z25" s="215">
        <f t="shared" si="13"/>
      </c>
      <c r="AA25" s="315">
        <f t="shared" si="14"/>
      </c>
      <c r="AB25" s="315">
        <f t="shared" si="15"/>
      </c>
      <c r="AC25" s="316"/>
      <c r="AD25" s="317"/>
      <c r="AE25" s="318"/>
      <c r="AF25" s="315">
        <f t="shared" si="16"/>
      </c>
      <c r="AG25" s="316"/>
      <c r="AH25" s="317"/>
      <c r="AI25" s="318"/>
      <c r="AJ25" s="315">
        <f t="shared" si="17"/>
      </c>
      <c r="AK25" s="316"/>
      <c r="AL25" s="318"/>
      <c r="AM25" s="319">
        <f t="shared" si="18"/>
      </c>
      <c r="AN25" s="316"/>
      <c r="AO25" s="318"/>
      <c r="AP25" s="319">
        <f t="shared" si="19"/>
      </c>
      <c r="AQ25" s="316"/>
      <c r="AR25" s="317"/>
      <c r="AS25" s="202">
        <f t="shared" si="9"/>
      </c>
      <c r="AT25" s="323"/>
      <c r="AU25" s="325"/>
      <c r="AV25" s="202">
        <f t="shared" si="10"/>
      </c>
      <c r="AW25" s="316"/>
      <c r="AX25" s="322"/>
    </row>
    <row r="26" spans="1:50" ht="15.75">
      <c r="A26" s="277" t="s">
        <v>197</v>
      </c>
      <c r="B26" s="278">
        <f>FE146</f>
        <v>44</v>
      </c>
      <c r="C26" s="225">
        <f>RANK(B26,B5:B37)</f>
        <v>29</v>
      </c>
      <c r="D26" s="44"/>
      <c r="E26" s="273">
        <f>IF(B26=MAX(B5:B36),A26,"")</f>
      </c>
      <c r="F26" s="337">
        <f>IF(B26=MAX(B5,B7,B8,B10,B11,B13,B14,B18,B21,B22,B23,B25,B26,B27,B29,B30,B32,B33,B35,B36),A26,"")</f>
      </c>
      <c r="G26" s="282"/>
      <c r="H26" s="282"/>
      <c r="I26" s="282"/>
      <c r="J26" s="282"/>
      <c r="K26" s="283"/>
      <c r="L26" s="279"/>
      <c r="M26" s="279"/>
      <c r="N26" s="304"/>
      <c r="O26" s="276">
        <f t="shared" si="11"/>
      </c>
      <c r="P26" s="280"/>
      <c r="Q26" s="280"/>
      <c r="R26" s="280"/>
      <c r="S26" s="281"/>
      <c r="T26" s="298">
        <f t="shared" si="12"/>
      </c>
      <c r="U26" s="270"/>
      <c r="V26" s="270"/>
      <c r="W26" s="270"/>
      <c r="X26" s="270"/>
      <c r="Y26" s="270"/>
      <c r="Z26" s="208">
        <f t="shared" si="13"/>
      </c>
      <c r="AA26" s="202">
        <f t="shared" si="14"/>
      </c>
      <c r="AB26" s="202">
        <f t="shared" si="15"/>
      </c>
      <c r="AC26" s="328"/>
      <c r="AD26" s="324"/>
      <c r="AE26" s="325"/>
      <c r="AF26" s="202">
        <f t="shared" si="16"/>
      </c>
      <c r="AG26" s="328"/>
      <c r="AH26" s="324"/>
      <c r="AI26" s="325"/>
      <c r="AJ26" s="202">
        <f t="shared" si="17"/>
      </c>
      <c r="AK26" s="328"/>
      <c r="AL26" s="325"/>
      <c r="AM26" s="329">
        <f t="shared" si="18"/>
      </c>
      <c r="AN26" s="328"/>
      <c r="AO26" s="325"/>
      <c r="AP26" s="329">
        <f t="shared" si="19"/>
      </c>
      <c r="AQ26" s="328"/>
      <c r="AR26" s="324"/>
      <c r="AS26" s="315">
        <f t="shared" si="9"/>
      </c>
      <c r="AT26" s="330"/>
      <c r="AU26" s="318"/>
      <c r="AV26" s="315">
        <f t="shared" si="10"/>
      </c>
      <c r="AW26" s="328"/>
      <c r="AX26" s="326"/>
    </row>
    <row r="27" spans="1:50" ht="15.75">
      <c r="A27" s="157" t="s">
        <v>199</v>
      </c>
      <c r="B27" s="272">
        <f>FF146</f>
        <v>56</v>
      </c>
      <c r="C27" s="226">
        <f>RANK(B27,B5:B37)</f>
        <v>9</v>
      </c>
      <c r="D27" s="44"/>
      <c r="E27" s="273">
        <f>IF(B27=MAX(B5:B36),A27,"")</f>
      </c>
      <c r="F27" s="337">
        <f>IF(B27=MAX(B5,B7,B8,B10,B11,B13,B14,B18,B21,B22,B23,B25,B26,B27,B29,B30,B32,B33,B35,B36),A27,"")</f>
      </c>
      <c r="G27" s="282"/>
      <c r="H27" s="282"/>
      <c r="I27" s="282"/>
      <c r="J27" s="282"/>
      <c r="K27" s="283"/>
      <c r="L27" s="275"/>
      <c r="M27" s="275"/>
      <c r="N27" s="305"/>
      <c r="O27" s="276">
        <f t="shared" si="11"/>
      </c>
      <c r="P27" s="173"/>
      <c r="Q27" s="173"/>
      <c r="R27" s="173"/>
      <c r="S27" s="214"/>
      <c r="T27" s="297">
        <f t="shared" si="12"/>
      </c>
      <c r="U27" s="174"/>
      <c r="V27" s="174"/>
      <c r="W27" s="174"/>
      <c r="X27" s="174"/>
      <c r="Y27" s="174"/>
      <c r="Z27" s="215">
        <f t="shared" si="13"/>
      </c>
      <c r="AA27" s="315">
        <f t="shared" si="14"/>
      </c>
      <c r="AB27" s="315">
        <f t="shared" si="15"/>
      </c>
      <c r="AC27" s="316"/>
      <c r="AD27" s="317"/>
      <c r="AE27" s="318"/>
      <c r="AF27" s="315">
        <f t="shared" si="16"/>
      </c>
      <c r="AG27" s="316"/>
      <c r="AH27" s="317"/>
      <c r="AI27" s="318"/>
      <c r="AJ27" s="315">
        <f t="shared" si="17"/>
      </c>
      <c r="AK27" s="316"/>
      <c r="AL27" s="318"/>
      <c r="AM27" s="319" t="str">
        <f t="shared" si="18"/>
        <v>Tschnittä</v>
      </c>
      <c r="AN27" s="316"/>
      <c r="AO27" s="318"/>
      <c r="AP27" s="319">
        <f t="shared" si="19"/>
      </c>
      <c r="AQ27" s="316"/>
      <c r="AR27" s="317"/>
      <c r="AS27" s="202">
        <f t="shared" si="9"/>
      </c>
      <c r="AT27" s="323"/>
      <c r="AU27" s="325"/>
      <c r="AV27" s="202">
        <f t="shared" si="10"/>
      </c>
      <c r="AW27" s="316"/>
      <c r="AX27" s="322"/>
    </row>
    <row r="28" spans="1:50" ht="15.75">
      <c r="A28" s="158" t="s">
        <v>200</v>
      </c>
      <c r="B28" s="206">
        <f>FG146</f>
        <v>66</v>
      </c>
      <c r="C28" s="225">
        <f>RANK(B28,B5:B37)</f>
        <v>2</v>
      </c>
      <c r="D28" s="35"/>
      <c r="E28" s="159">
        <f>IF(B28=MAX(B5:B36),A28,"")</f>
      </c>
      <c r="F28" s="312"/>
      <c r="G28" s="35"/>
      <c r="H28" s="35"/>
      <c r="I28" s="35"/>
      <c r="J28" s="35"/>
      <c r="K28" s="160"/>
      <c r="L28" s="161"/>
      <c r="M28" s="161"/>
      <c r="N28" s="301"/>
      <c r="O28" s="162" t="str">
        <f t="shared" si="11"/>
        <v>Frank</v>
      </c>
      <c r="P28" s="163"/>
      <c r="Q28" s="163"/>
      <c r="R28" s="163"/>
      <c r="S28" s="216"/>
      <c r="T28" s="298">
        <f t="shared" si="12"/>
      </c>
      <c r="U28" s="164"/>
      <c r="V28" s="164"/>
      <c r="W28" s="164"/>
      <c r="X28" s="164"/>
      <c r="Y28" s="164"/>
      <c r="Z28" s="208">
        <f t="shared" si="13"/>
      </c>
      <c r="AA28" s="202">
        <f t="shared" si="14"/>
      </c>
      <c r="AB28" s="202">
        <f t="shared" si="15"/>
      </c>
      <c r="AC28" s="323"/>
      <c r="AD28" s="324"/>
      <c r="AE28" s="325"/>
      <c r="AF28" s="202">
        <f t="shared" si="16"/>
      </c>
      <c r="AG28" s="323"/>
      <c r="AH28" s="324"/>
      <c r="AI28" s="325"/>
      <c r="AJ28" s="202">
        <f t="shared" si="17"/>
      </c>
      <c r="AK28" s="323"/>
      <c r="AL28" s="325"/>
      <c r="AM28" s="202">
        <f t="shared" si="18"/>
      </c>
      <c r="AN28" s="323"/>
      <c r="AO28" s="325"/>
      <c r="AP28" s="319">
        <f t="shared" si="19"/>
      </c>
      <c r="AQ28" s="323"/>
      <c r="AR28" s="324"/>
      <c r="AS28" s="315">
        <f t="shared" si="9"/>
      </c>
      <c r="AT28" s="316"/>
      <c r="AU28" s="318"/>
      <c r="AV28" s="315">
        <f t="shared" si="10"/>
      </c>
      <c r="AW28" s="323"/>
      <c r="AX28" s="326"/>
    </row>
    <row r="29" spans="1:50" ht="16.5" thickBot="1">
      <c r="A29" s="213" t="s">
        <v>201</v>
      </c>
      <c r="B29" s="205">
        <f>FH146</f>
        <v>54</v>
      </c>
      <c r="C29" s="225">
        <f>RANK(B29,B5:B37)</f>
        <v>14</v>
      </c>
      <c r="D29" s="70"/>
      <c r="E29" s="167">
        <f>IF(B29=MAX(B5:B36),A29,"")</f>
      </c>
      <c r="F29" s="337">
        <f>IF(B29=MAX(B5,B7,B8,B10,B11,B13,B14,B18,B21,B22,B23,B25,B26,B27,B29,B30,B32,B33,B35,B36),A29,"")</f>
      </c>
      <c r="G29" s="166"/>
      <c r="H29" s="166"/>
      <c r="I29" s="166"/>
      <c r="J29" s="166"/>
      <c r="K29" s="172"/>
      <c r="L29" s="169"/>
      <c r="M29" s="169"/>
      <c r="N29" s="303"/>
      <c r="O29" s="162">
        <f t="shared" si="11"/>
      </c>
      <c r="P29" s="173"/>
      <c r="Q29" s="173"/>
      <c r="R29" s="173"/>
      <c r="S29" s="214"/>
      <c r="T29" s="297">
        <f t="shared" si="12"/>
      </c>
      <c r="U29" s="174"/>
      <c r="V29" s="174"/>
      <c r="W29" s="174"/>
      <c r="X29" s="174"/>
      <c r="Y29" s="174"/>
      <c r="Z29" s="215">
        <f t="shared" si="13"/>
      </c>
      <c r="AA29" s="315">
        <f t="shared" si="14"/>
      </c>
      <c r="AB29" s="315">
        <f t="shared" si="15"/>
      </c>
      <c r="AC29" s="316"/>
      <c r="AD29" s="317"/>
      <c r="AE29" s="318"/>
      <c r="AF29" s="315">
        <f t="shared" si="16"/>
      </c>
      <c r="AG29" s="316"/>
      <c r="AH29" s="317"/>
      <c r="AI29" s="318"/>
      <c r="AJ29" s="315">
        <f t="shared" si="17"/>
      </c>
      <c r="AK29" s="316"/>
      <c r="AL29" s="318"/>
      <c r="AM29" s="202">
        <f t="shared" si="18"/>
      </c>
      <c r="AN29" s="316"/>
      <c r="AO29" s="318"/>
      <c r="AP29" s="319">
        <f t="shared" si="19"/>
      </c>
      <c r="AQ29" s="316"/>
      <c r="AR29" s="317"/>
      <c r="AS29" s="202">
        <f t="shared" si="9"/>
      </c>
      <c r="AT29" s="323"/>
      <c r="AU29" s="325"/>
      <c r="AV29" s="202">
        <f t="shared" si="10"/>
      </c>
      <c r="AW29" s="316"/>
      <c r="AX29" s="322"/>
    </row>
    <row r="30" spans="1:50" ht="15.75">
      <c r="A30" s="277" t="s">
        <v>203</v>
      </c>
      <c r="B30" s="278">
        <f>FI146</f>
        <v>51</v>
      </c>
      <c r="C30" s="225">
        <f>RANK(B30,B5:B37)</f>
        <v>21</v>
      </c>
      <c r="D30" s="44"/>
      <c r="E30" s="273">
        <f>IF(B30=MAX(B5:B36),A30,"")</f>
      </c>
      <c r="F30" s="337">
        <f>IF(B30=MAX(B5,B7,B8,B10,B11,B13,B14,B18,B21,B22,B23,B25,B26,B27,B29,B30,B32,B33,B35,B36),A30,"")</f>
      </c>
      <c r="G30" s="282"/>
      <c r="H30" s="282"/>
      <c r="I30" s="282"/>
      <c r="J30" s="282"/>
      <c r="K30" s="283"/>
      <c r="L30" s="279"/>
      <c r="M30" s="279"/>
      <c r="N30" s="304"/>
      <c r="O30" s="276">
        <f t="shared" si="11"/>
      </c>
      <c r="P30" s="280"/>
      <c r="Q30" s="280"/>
      <c r="R30" s="280"/>
      <c r="S30" s="281"/>
      <c r="T30" s="298">
        <f t="shared" si="12"/>
      </c>
      <c r="U30" s="270"/>
      <c r="V30" s="270"/>
      <c r="W30" s="270"/>
      <c r="X30" s="270"/>
      <c r="Y30" s="270"/>
      <c r="Z30" s="208">
        <f t="shared" si="13"/>
      </c>
      <c r="AA30" s="202">
        <f t="shared" si="14"/>
      </c>
      <c r="AB30" s="202">
        <f t="shared" si="15"/>
      </c>
      <c r="AC30" s="328"/>
      <c r="AD30" s="324"/>
      <c r="AE30" s="325"/>
      <c r="AF30" s="202">
        <f t="shared" si="16"/>
      </c>
      <c r="AG30" s="328"/>
      <c r="AH30" s="324"/>
      <c r="AI30" s="325"/>
      <c r="AJ30" s="202">
        <f t="shared" si="17"/>
      </c>
      <c r="AK30" s="328"/>
      <c r="AL30" s="325"/>
      <c r="AM30" s="329">
        <f t="shared" si="18"/>
      </c>
      <c r="AN30" s="328"/>
      <c r="AO30" s="325"/>
      <c r="AP30" s="329">
        <f t="shared" si="19"/>
      </c>
      <c r="AQ30" s="328"/>
      <c r="AR30" s="324"/>
      <c r="AS30" s="319">
        <f t="shared" si="9"/>
      </c>
      <c r="AT30" s="339"/>
      <c r="AU30" s="321"/>
      <c r="AV30" s="319">
        <f t="shared" si="10"/>
      </c>
      <c r="AW30" s="328"/>
      <c r="AX30" s="326"/>
    </row>
    <row r="31" spans="1:50" ht="16.5" thickBot="1">
      <c r="A31" s="295" t="s">
        <v>204</v>
      </c>
      <c r="B31" s="272">
        <f>FJ146</f>
        <v>49</v>
      </c>
      <c r="C31" s="226">
        <f>RANK(B31,B5:B37)</f>
        <v>22</v>
      </c>
      <c r="D31" s="44"/>
      <c r="E31" s="273">
        <f>IF(B31=MAX(B5:B36),A31,"")</f>
      </c>
      <c r="F31" s="314"/>
      <c r="G31" s="44"/>
      <c r="H31" s="44"/>
      <c r="I31" s="44"/>
      <c r="J31" s="44"/>
      <c r="K31" s="274"/>
      <c r="L31" s="296"/>
      <c r="M31" s="296"/>
      <c r="N31" s="306"/>
      <c r="O31" s="276">
        <f aca="true" t="shared" si="20" ref="O31:O36">IF(C31=2,A31,"")</f>
      </c>
      <c r="P31" s="173"/>
      <c r="Q31" s="173"/>
      <c r="R31" s="173"/>
      <c r="S31" s="214"/>
      <c r="T31" s="297">
        <f aca="true" t="shared" si="21" ref="T31:T36">IF(C31=3,A31,"")</f>
      </c>
      <c r="U31" s="174"/>
      <c r="V31" s="174"/>
      <c r="W31" s="174"/>
      <c r="X31" s="174"/>
      <c r="Y31" s="174"/>
      <c r="Z31" s="215">
        <f aca="true" t="shared" si="22" ref="Z31:Z36">IF(C31=4,A31,"")</f>
      </c>
      <c r="AA31" s="315">
        <f aca="true" t="shared" si="23" ref="AA31:AA36">IF(C31=5,A31,"")</f>
      </c>
      <c r="AB31" s="315">
        <f aca="true" t="shared" si="24" ref="AB31:AB36">IF(C31=6,A31,"")</f>
      </c>
      <c r="AC31" s="316"/>
      <c r="AD31" s="317"/>
      <c r="AE31" s="318"/>
      <c r="AF31" s="315">
        <f aca="true" t="shared" si="25" ref="AF31:AF36">IF(C31=7,A31,"")</f>
      </c>
      <c r="AG31" s="316"/>
      <c r="AH31" s="317"/>
      <c r="AI31" s="318"/>
      <c r="AJ31" s="315">
        <f aca="true" t="shared" si="26" ref="AJ31:AJ36">IF(C31=8,A31,"")</f>
      </c>
      <c r="AK31" s="316"/>
      <c r="AL31" s="318"/>
      <c r="AM31" s="319">
        <f aca="true" t="shared" si="27" ref="AM31:AM36">IF(C31=9,A31,"")</f>
      </c>
      <c r="AN31" s="316"/>
      <c r="AO31" s="318"/>
      <c r="AP31" s="319">
        <f aca="true" t="shared" si="28" ref="AP31:AP36">IF(C31=10,A31,"")</f>
      </c>
      <c r="AQ31" s="316"/>
      <c r="AR31" s="317"/>
      <c r="AS31" s="319">
        <f aca="true" t="shared" si="29" ref="AS31:AS36">IF(C31=11,A31,"")</f>
      </c>
      <c r="AT31" s="320"/>
      <c r="AU31" s="321"/>
      <c r="AV31" s="319">
        <f aca="true" t="shared" si="30" ref="AV31:AV36">IF(C31=12,A31,"")</f>
      </c>
      <c r="AW31" s="316"/>
      <c r="AX31" s="322"/>
    </row>
    <row r="32" spans="1:50" ht="15.75">
      <c r="A32" s="277" t="s">
        <v>205</v>
      </c>
      <c r="B32" s="278">
        <f>FK146</f>
        <v>47</v>
      </c>
      <c r="C32" s="225">
        <f>RANK(B32,B5:B37)</f>
        <v>24</v>
      </c>
      <c r="D32" s="44"/>
      <c r="E32" s="273">
        <f>IF(B32=MAX(B5:B36),A32,"")</f>
      </c>
      <c r="F32" s="337">
        <f>IF(B32=MAX(B5,B7,B8,B10,B11,B13,B14,B18,B21,B22,B23,B25,B26,B27,B29,B30,B32,B33,B35,B36),A32,"")</f>
      </c>
      <c r="G32" s="282"/>
      <c r="H32" s="282"/>
      <c r="I32" s="282"/>
      <c r="J32" s="282"/>
      <c r="K32" s="283"/>
      <c r="L32" s="279"/>
      <c r="M32" s="279"/>
      <c r="N32" s="304"/>
      <c r="O32" s="276">
        <f t="shared" si="20"/>
      </c>
      <c r="P32" s="280"/>
      <c r="Q32" s="280"/>
      <c r="R32" s="280"/>
      <c r="S32" s="281"/>
      <c r="T32" s="298">
        <f t="shared" si="21"/>
      </c>
      <c r="U32" s="270"/>
      <c r="V32" s="270"/>
      <c r="W32" s="270"/>
      <c r="X32" s="270"/>
      <c r="Y32" s="270"/>
      <c r="Z32" s="208">
        <f t="shared" si="22"/>
      </c>
      <c r="AA32" s="202">
        <f t="shared" si="23"/>
      </c>
      <c r="AB32" s="202">
        <f t="shared" si="24"/>
      </c>
      <c r="AC32" s="328"/>
      <c r="AD32" s="324"/>
      <c r="AE32" s="325"/>
      <c r="AF32" s="202">
        <f t="shared" si="25"/>
      </c>
      <c r="AG32" s="328"/>
      <c r="AH32" s="324"/>
      <c r="AI32" s="325"/>
      <c r="AJ32" s="202">
        <f t="shared" si="26"/>
      </c>
      <c r="AK32" s="328"/>
      <c r="AL32" s="325"/>
      <c r="AM32" s="329">
        <f t="shared" si="27"/>
      </c>
      <c r="AN32" s="328"/>
      <c r="AO32" s="325"/>
      <c r="AP32" s="329">
        <f t="shared" si="28"/>
      </c>
      <c r="AQ32" s="328"/>
      <c r="AR32" s="324"/>
      <c r="AS32" s="319">
        <f t="shared" si="29"/>
      </c>
      <c r="AT32" s="339"/>
      <c r="AU32" s="321"/>
      <c r="AV32" s="319">
        <f t="shared" si="30"/>
      </c>
      <c r="AW32" s="328"/>
      <c r="AX32" s="326"/>
    </row>
    <row r="33" spans="1:50" ht="16.5" thickBot="1">
      <c r="A33" s="295" t="s">
        <v>206</v>
      </c>
      <c r="B33" s="272">
        <f>FL146</f>
        <v>63</v>
      </c>
      <c r="C33" s="226">
        <f>RANK(B33,B5:B37)</f>
        <v>4</v>
      </c>
      <c r="D33" s="44"/>
      <c r="E33" s="273">
        <f>IF(B33=MAX(B5:B36),A33,"")</f>
      </c>
      <c r="F33" s="337">
        <f>IF(B33=MAX(B5,B7,B8,B10,B11,B13,B14,B18,B21,B22,B23,B25,B26,B27,B29,B30,B32,B33,B35,B36),A33,"")</f>
      </c>
      <c r="G33" s="282"/>
      <c r="H33" s="282"/>
      <c r="I33" s="282"/>
      <c r="J33" s="282"/>
      <c r="K33" s="283"/>
      <c r="L33" s="296"/>
      <c r="M33" s="296"/>
      <c r="N33" s="306"/>
      <c r="O33" s="276">
        <f t="shared" si="20"/>
      </c>
      <c r="P33" s="173"/>
      <c r="Q33" s="173"/>
      <c r="R33" s="173"/>
      <c r="S33" s="214"/>
      <c r="T33" s="297">
        <f t="shared" si="21"/>
      </c>
      <c r="U33" s="174"/>
      <c r="V33" s="174"/>
      <c r="W33" s="174"/>
      <c r="X33" s="174"/>
      <c r="Y33" s="174"/>
      <c r="Z33" s="215" t="str">
        <f t="shared" si="22"/>
        <v>Wolfe</v>
      </c>
      <c r="AA33" s="315">
        <f t="shared" si="23"/>
      </c>
      <c r="AB33" s="315">
        <f t="shared" si="24"/>
      </c>
      <c r="AC33" s="316"/>
      <c r="AD33" s="317"/>
      <c r="AE33" s="318"/>
      <c r="AF33" s="315">
        <f t="shared" si="25"/>
      </c>
      <c r="AG33" s="316"/>
      <c r="AH33" s="317"/>
      <c r="AI33" s="318"/>
      <c r="AJ33" s="315">
        <f t="shared" si="26"/>
      </c>
      <c r="AK33" s="316"/>
      <c r="AL33" s="318"/>
      <c r="AM33" s="319">
        <f t="shared" si="27"/>
      </c>
      <c r="AN33" s="316"/>
      <c r="AO33" s="318"/>
      <c r="AP33" s="319">
        <f t="shared" si="28"/>
      </c>
      <c r="AQ33" s="316"/>
      <c r="AR33" s="317"/>
      <c r="AS33" s="319">
        <f t="shared" si="29"/>
      </c>
      <c r="AT33" s="320"/>
      <c r="AU33" s="321"/>
      <c r="AV33" s="319">
        <f t="shared" si="30"/>
      </c>
      <c r="AW33" s="316"/>
      <c r="AX33" s="322"/>
    </row>
    <row r="34" spans="1:50" ht="15.75">
      <c r="A34" s="277" t="s">
        <v>207</v>
      </c>
      <c r="B34" s="278">
        <f>FM146</f>
        <v>54</v>
      </c>
      <c r="C34" s="225">
        <f>RANK(B34,B5:B37)</f>
        <v>14</v>
      </c>
      <c r="D34" s="44"/>
      <c r="E34" s="273">
        <f>IF(B34=MAX(B5:B36),A34,"")</f>
      </c>
      <c r="F34" s="314"/>
      <c r="G34" s="44"/>
      <c r="H34" s="44"/>
      <c r="I34" s="44"/>
      <c r="J34" s="44"/>
      <c r="K34" s="274"/>
      <c r="L34" s="279"/>
      <c r="M34" s="279"/>
      <c r="N34" s="304"/>
      <c r="O34" s="276">
        <f t="shared" si="20"/>
      </c>
      <c r="P34" s="280"/>
      <c r="Q34" s="280"/>
      <c r="R34" s="280"/>
      <c r="S34" s="281"/>
      <c r="T34" s="298">
        <f t="shared" si="21"/>
      </c>
      <c r="U34" s="270"/>
      <c r="V34" s="270"/>
      <c r="W34" s="270"/>
      <c r="X34" s="270"/>
      <c r="Y34" s="270"/>
      <c r="Z34" s="208">
        <f t="shared" si="22"/>
      </c>
      <c r="AA34" s="202">
        <f t="shared" si="23"/>
      </c>
      <c r="AB34" s="202">
        <f t="shared" si="24"/>
      </c>
      <c r="AC34" s="328"/>
      <c r="AD34" s="324"/>
      <c r="AE34" s="325"/>
      <c r="AF34" s="202">
        <f t="shared" si="25"/>
      </c>
      <c r="AG34" s="328"/>
      <c r="AH34" s="324"/>
      <c r="AI34" s="325"/>
      <c r="AJ34" s="202">
        <f t="shared" si="26"/>
      </c>
      <c r="AK34" s="328"/>
      <c r="AL34" s="325"/>
      <c r="AM34" s="329">
        <f t="shared" si="27"/>
      </c>
      <c r="AN34" s="328"/>
      <c r="AO34" s="325"/>
      <c r="AP34" s="329">
        <f t="shared" si="28"/>
      </c>
      <c r="AQ34" s="328"/>
      <c r="AR34" s="324"/>
      <c r="AS34" s="319">
        <f t="shared" si="29"/>
      </c>
      <c r="AT34" s="339"/>
      <c r="AU34" s="321"/>
      <c r="AV34" s="319">
        <f t="shared" si="30"/>
      </c>
      <c r="AW34" s="328"/>
      <c r="AX34" s="326"/>
    </row>
    <row r="35" spans="1:50" ht="16.5" thickBot="1">
      <c r="A35" s="295" t="s">
        <v>208</v>
      </c>
      <c r="B35" s="272">
        <f>FN146</f>
        <v>56</v>
      </c>
      <c r="C35" s="226">
        <f>RANK(B35,B5:B37)</f>
        <v>9</v>
      </c>
      <c r="D35" s="44"/>
      <c r="E35" s="273">
        <f>IF(B35=MAX(B5:B36),A35,"")</f>
      </c>
      <c r="F35" s="337">
        <f>IF(B35=MAX(B5,B7,B8,B10,B11,B13,B14,B18,B21,B22,B23,B25,B26,B27,B29,B30,B32,B33,B35,B36),A35,"")</f>
      </c>
      <c r="G35" s="282"/>
      <c r="H35" s="282"/>
      <c r="I35" s="282"/>
      <c r="J35" s="282"/>
      <c r="K35" s="283"/>
      <c r="L35" s="296"/>
      <c r="M35" s="296"/>
      <c r="N35" s="306"/>
      <c r="O35" s="276">
        <f t="shared" si="20"/>
      </c>
      <c r="P35" s="173"/>
      <c r="Q35" s="173"/>
      <c r="R35" s="173"/>
      <c r="S35" s="214"/>
      <c r="T35" s="297">
        <f t="shared" si="21"/>
      </c>
      <c r="U35" s="174"/>
      <c r="V35" s="174"/>
      <c r="W35" s="174"/>
      <c r="X35" s="174"/>
      <c r="Y35" s="174"/>
      <c r="Z35" s="215">
        <f t="shared" si="22"/>
      </c>
      <c r="AA35" s="315">
        <f t="shared" si="23"/>
      </c>
      <c r="AB35" s="315">
        <f t="shared" si="24"/>
      </c>
      <c r="AC35" s="316"/>
      <c r="AD35" s="317"/>
      <c r="AE35" s="318"/>
      <c r="AF35" s="315">
        <f t="shared" si="25"/>
      </c>
      <c r="AG35" s="316"/>
      <c r="AH35" s="317"/>
      <c r="AI35" s="318"/>
      <c r="AJ35" s="315">
        <f t="shared" si="26"/>
      </c>
      <c r="AK35" s="316"/>
      <c r="AL35" s="318"/>
      <c r="AM35" s="319" t="str">
        <f t="shared" si="27"/>
        <v>Pascal</v>
      </c>
      <c r="AN35" s="316"/>
      <c r="AO35" s="318"/>
      <c r="AP35" s="319">
        <f t="shared" si="28"/>
      </c>
      <c r="AQ35" s="316"/>
      <c r="AR35" s="317"/>
      <c r="AS35" s="319">
        <f t="shared" si="29"/>
      </c>
      <c r="AT35" s="320"/>
      <c r="AU35" s="321"/>
      <c r="AV35" s="319">
        <f t="shared" si="30"/>
      </c>
      <c r="AW35" s="316"/>
      <c r="AX35" s="322"/>
    </row>
    <row r="36" spans="1:50" ht="15.75">
      <c r="A36" s="277" t="s">
        <v>209</v>
      </c>
      <c r="B36" s="278">
        <f>FO146</f>
        <v>71</v>
      </c>
      <c r="C36" s="225">
        <f>RANK(B36,B5:B37)</f>
        <v>1</v>
      </c>
      <c r="D36" s="44"/>
      <c r="E36" s="273" t="str">
        <f>IF(B36=MAX(B5:B36),A36,"")</f>
        <v>Conny</v>
      </c>
      <c r="F36" s="337" t="str">
        <f>IF(B36=MAX(B5,B7,B8,B10,B11,B13,B14,B18,B21,B22,B23,B25,B26,B27,B29,B30,B32,B33,B35,B36),A36,"")</f>
        <v>Conny</v>
      </c>
      <c r="G36" s="282"/>
      <c r="H36" s="282"/>
      <c r="I36" s="282"/>
      <c r="J36" s="282"/>
      <c r="K36" s="283"/>
      <c r="L36" s="279"/>
      <c r="M36" s="279"/>
      <c r="N36" s="304"/>
      <c r="O36" s="276">
        <f t="shared" si="20"/>
      </c>
      <c r="P36" s="280"/>
      <c r="Q36" s="280"/>
      <c r="R36" s="280"/>
      <c r="S36" s="281"/>
      <c r="T36" s="298">
        <f t="shared" si="21"/>
      </c>
      <c r="U36" s="270"/>
      <c r="V36" s="270"/>
      <c r="W36" s="270"/>
      <c r="X36" s="270"/>
      <c r="Y36" s="270"/>
      <c r="Z36" s="208">
        <f t="shared" si="22"/>
      </c>
      <c r="AA36" s="202">
        <f t="shared" si="23"/>
      </c>
      <c r="AB36" s="202">
        <f t="shared" si="24"/>
      </c>
      <c r="AC36" s="328"/>
      <c r="AD36" s="324"/>
      <c r="AE36" s="325"/>
      <c r="AF36" s="202">
        <f t="shared" si="25"/>
      </c>
      <c r="AG36" s="328"/>
      <c r="AH36" s="324"/>
      <c r="AI36" s="325"/>
      <c r="AJ36" s="202">
        <f t="shared" si="26"/>
      </c>
      <c r="AK36" s="328"/>
      <c r="AL36" s="325"/>
      <c r="AM36" s="329">
        <f t="shared" si="27"/>
      </c>
      <c r="AN36" s="328"/>
      <c r="AO36" s="325"/>
      <c r="AP36" s="329">
        <f t="shared" si="28"/>
      </c>
      <c r="AQ36" s="328"/>
      <c r="AR36" s="324"/>
      <c r="AS36" s="319">
        <f t="shared" si="29"/>
      </c>
      <c r="AT36" s="339"/>
      <c r="AU36" s="321"/>
      <c r="AV36" s="319">
        <f t="shared" si="30"/>
      </c>
      <c r="AW36" s="328"/>
      <c r="AX36" s="326"/>
    </row>
    <row r="37" spans="1:50" ht="16.5" thickBot="1">
      <c r="A37" s="360" t="s">
        <v>210</v>
      </c>
      <c r="B37" s="361">
        <f>FP146</f>
        <v>47</v>
      </c>
      <c r="C37" s="362">
        <f>RANK(B37,B5:B37)</f>
        <v>24</v>
      </c>
      <c r="D37" s="268"/>
      <c r="E37" s="269">
        <f>IF(B37=MAX(B6:B37),A37,"")</f>
      </c>
      <c r="F37" s="370">
        <f>IF(B37=MAX(B6,B8,B9,B11,B12,B14,B15,B19,B22,B23,B24,B26,B27,B28,B30,B31,B33,B34,B36,B37),A37,"")</f>
      </c>
      <c r="G37" s="268"/>
      <c r="H37" s="268"/>
      <c r="I37" s="268"/>
      <c r="J37" s="268"/>
      <c r="K37" s="371"/>
      <c r="L37" s="175"/>
      <c r="M37" s="175"/>
      <c r="N37" s="307"/>
      <c r="O37" s="234">
        <f>IF(C37=2,A37,"")</f>
      </c>
      <c r="P37" s="363"/>
      <c r="Q37" s="363"/>
      <c r="R37" s="363"/>
      <c r="S37" s="364"/>
      <c r="T37" s="365">
        <f>IF(C37=3,A37,"")</f>
      </c>
      <c r="U37" s="366"/>
      <c r="V37" s="366"/>
      <c r="W37" s="366"/>
      <c r="X37" s="366"/>
      <c r="Y37" s="366"/>
      <c r="Z37" s="367">
        <f>IF(C37=4,A37,"")</f>
      </c>
      <c r="AA37" s="332">
        <f>IF(C37=5,A37,"")</f>
      </c>
      <c r="AB37" s="332">
        <f>IF(C37=6,A37,"")</f>
      </c>
      <c r="AC37" s="333"/>
      <c r="AD37" s="368"/>
      <c r="AE37" s="334"/>
      <c r="AF37" s="332">
        <f>IF(C37=7,A37,"")</f>
      </c>
      <c r="AG37" s="333"/>
      <c r="AH37" s="368"/>
      <c r="AI37" s="334"/>
      <c r="AJ37" s="332">
        <f>IF(C37=8,A37,"")</f>
      </c>
      <c r="AK37" s="333"/>
      <c r="AL37" s="334"/>
      <c r="AM37" s="331">
        <f>IF(C37=9,A37,"")</f>
      </c>
      <c r="AN37" s="333"/>
      <c r="AO37" s="334"/>
      <c r="AP37" s="331">
        <f>IF(C37=10,A37,"")</f>
      </c>
      <c r="AQ37" s="333"/>
      <c r="AR37" s="368"/>
      <c r="AS37" s="332">
        <f>IF(C37=11,A37,"")</f>
      </c>
      <c r="AT37" s="333"/>
      <c r="AU37" s="334"/>
      <c r="AV37" s="332">
        <f>IF(C37=12,A37,"")</f>
      </c>
      <c r="AW37" s="333"/>
      <c r="AX37" s="369"/>
    </row>
    <row r="41" spans="1:172" ht="15.75">
      <c r="A41" s="46" t="s">
        <v>0</v>
      </c>
      <c r="C41" s="8" t="s">
        <v>2</v>
      </c>
      <c r="F41" s="146"/>
      <c r="G41" s="146"/>
      <c r="H41" s="146"/>
      <c r="I41" s="176" t="s">
        <v>154</v>
      </c>
      <c r="J41" s="177"/>
      <c r="K41" s="178"/>
      <c r="L41" s="165" t="s">
        <v>159</v>
      </c>
      <c r="M41" s="165"/>
      <c r="N41" s="179"/>
      <c r="O41" s="180" t="s">
        <v>158</v>
      </c>
      <c r="P41" s="165"/>
      <c r="Q41" s="178"/>
      <c r="R41" s="165" t="s">
        <v>151</v>
      </c>
      <c r="S41" s="165"/>
      <c r="T41" s="165"/>
      <c r="U41" s="180" t="s">
        <v>162</v>
      </c>
      <c r="V41" s="165"/>
      <c r="W41" s="178"/>
      <c r="X41" s="165" t="s">
        <v>171</v>
      </c>
      <c r="Y41" s="165"/>
      <c r="Z41" s="165"/>
      <c r="AA41" s="180" t="s">
        <v>149</v>
      </c>
      <c r="AB41" s="165"/>
      <c r="AC41" s="178"/>
      <c r="AD41" s="165" t="s">
        <v>153</v>
      </c>
      <c r="AE41" s="165"/>
      <c r="AF41" s="165"/>
      <c r="AG41" s="180" t="s">
        <v>173</v>
      </c>
      <c r="AH41" s="165"/>
      <c r="AI41" s="178"/>
      <c r="AJ41" s="165" t="s">
        <v>175</v>
      </c>
      <c r="AK41" s="165"/>
      <c r="AL41" s="165"/>
      <c r="AM41" s="180" t="s">
        <v>176</v>
      </c>
      <c r="AN41" s="165"/>
      <c r="AO41" s="178"/>
      <c r="AP41" s="165" t="s">
        <v>179</v>
      </c>
      <c r="AQ41" s="165"/>
      <c r="AR41" s="165"/>
      <c r="AS41" s="180" t="s">
        <v>180</v>
      </c>
      <c r="AT41" s="165"/>
      <c r="AU41" s="178"/>
      <c r="AV41" s="165" t="s">
        <v>184</v>
      </c>
      <c r="AW41" s="165"/>
      <c r="AX41" s="165"/>
      <c r="AY41" s="202" t="s">
        <v>163</v>
      </c>
      <c r="AZ41" s="165"/>
      <c r="BA41" s="178"/>
      <c r="BB41" s="180" t="s">
        <v>189</v>
      </c>
      <c r="BC41" s="165"/>
      <c r="BD41" s="178"/>
      <c r="BF41" s="180" t="s">
        <v>190</v>
      </c>
      <c r="BG41" s="270"/>
      <c r="BH41" s="271"/>
      <c r="BI41" s="180" t="s">
        <v>192</v>
      </c>
      <c r="BJ41" s="270"/>
      <c r="BK41" s="271"/>
      <c r="BL41" s="180" t="s">
        <v>193</v>
      </c>
      <c r="BM41" s="270"/>
      <c r="BN41" s="271"/>
      <c r="BO41" s="180" t="s">
        <v>211</v>
      </c>
      <c r="BP41" s="270"/>
      <c r="BQ41" s="271"/>
      <c r="BR41" s="180" t="s">
        <v>196</v>
      </c>
      <c r="BS41" s="165"/>
      <c r="BT41" s="178"/>
      <c r="BU41" s="180" t="s">
        <v>197</v>
      </c>
      <c r="BV41" s="165"/>
      <c r="BW41" s="178"/>
      <c r="BX41" s="180" t="s">
        <v>198</v>
      </c>
      <c r="BY41" s="165"/>
      <c r="BZ41" s="178"/>
      <c r="CA41" s="180" t="s">
        <v>200</v>
      </c>
      <c r="CB41" s="165"/>
      <c r="CC41" s="178"/>
      <c r="CD41" s="180" t="s">
        <v>201</v>
      </c>
      <c r="CE41" s="165"/>
      <c r="CF41" s="178"/>
      <c r="CG41" s="180" t="s">
        <v>202</v>
      </c>
      <c r="CH41" s="165"/>
      <c r="CI41" s="178"/>
      <c r="CJ41" s="180" t="s">
        <v>204</v>
      </c>
      <c r="CK41" s="165"/>
      <c r="CL41" s="178"/>
      <c r="CM41" s="180" t="s">
        <v>205</v>
      </c>
      <c r="CN41" s="165"/>
      <c r="CO41" s="178"/>
      <c r="CP41" s="180" t="s">
        <v>206</v>
      </c>
      <c r="CQ41" s="165"/>
      <c r="CR41" s="178"/>
      <c r="CS41" s="180" t="s">
        <v>207</v>
      </c>
      <c r="CT41" s="165"/>
      <c r="CU41" s="178"/>
      <c r="CV41" s="180" t="s">
        <v>208</v>
      </c>
      <c r="CW41" s="165"/>
      <c r="CX41" s="178"/>
      <c r="CY41" s="180" t="s">
        <v>209</v>
      </c>
      <c r="CZ41" s="165"/>
      <c r="DA41" s="178"/>
      <c r="DB41" s="359" t="s">
        <v>210</v>
      </c>
      <c r="DC41" s="359"/>
      <c r="DD41" s="359"/>
      <c r="DF41" s="284" t="s">
        <v>154</v>
      </c>
      <c r="DI41" s="284" t="s">
        <v>156</v>
      </c>
      <c r="DL41" s="284" t="s">
        <v>160</v>
      </c>
      <c r="DO41" s="284" t="s">
        <v>161</v>
      </c>
      <c r="DR41" s="284" t="s">
        <v>162</v>
      </c>
      <c r="DU41" s="284" t="s">
        <v>172</v>
      </c>
      <c r="DX41" s="284" t="s">
        <v>152</v>
      </c>
      <c r="EA41" s="284" t="s">
        <v>153</v>
      </c>
      <c r="ED41" s="284" t="s">
        <v>174</v>
      </c>
      <c r="EG41" s="284" t="s">
        <v>175</v>
      </c>
      <c r="EJ41" s="284" t="s">
        <v>177</v>
      </c>
      <c r="EM41" s="284" t="s">
        <v>182</v>
      </c>
      <c r="EP41" s="284" t="s">
        <v>183</v>
      </c>
      <c r="ES41" s="284" t="s">
        <v>185</v>
      </c>
      <c r="EV41" s="284" t="s">
        <v>163</v>
      </c>
      <c r="EY41" s="284" t="s">
        <v>189</v>
      </c>
      <c r="EZ41" s="284" t="s">
        <v>190</v>
      </c>
      <c r="FA41" s="284" t="s">
        <v>192</v>
      </c>
      <c r="FB41" s="284" t="s">
        <v>193</v>
      </c>
      <c r="FC41" s="284" t="s">
        <v>211</v>
      </c>
      <c r="FD41" s="284" t="s">
        <v>196</v>
      </c>
      <c r="FE41" s="284" t="s">
        <v>197</v>
      </c>
      <c r="FF41" s="284" t="s">
        <v>199</v>
      </c>
      <c r="FG41" s="284" t="s">
        <v>200</v>
      </c>
      <c r="FH41" s="284" t="s">
        <v>201</v>
      </c>
      <c r="FI41" s="284" t="s">
        <v>203</v>
      </c>
      <c r="FJ41" s="284" t="s">
        <v>204</v>
      </c>
      <c r="FK41" s="284" t="s">
        <v>205</v>
      </c>
      <c r="FL41" s="284" t="s">
        <v>206</v>
      </c>
      <c r="FM41" s="284" t="s">
        <v>207</v>
      </c>
      <c r="FN41" s="284" t="s">
        <v>208</v>
      </c>
      <c r="FO41" s="284" t="s">
        <v>209</v>
      </c>
      <c r="FP41" s="284" t="s">
        <v>210</v>
      </c>
    </row>
    <row r="42" spans="1:172" ht="12.75">
      <c r="A42" s="28" t="s">
        <v>67</v>
      </c>
      <c r="B42" s="196" t="s">
        <v>81</v>
      </c>
      <c r="C42" s="30" t="str">
        <f>A42</f>
        <v>Südafrika</v>
      </c>
      <c r="D42" s="31" t="s">
        <v>3</v>
      </c>
      <c r="E42" s="31" t="str">
        <f>A43</f>
        <v>Mexiko</v>
      </c>
      <c r="F42" s="181">
        <f>IF(aktuell!F5="","",aktuell!$F$5)</f>
        <v>1</v>
      </c>
      <c r="G42" s="181" t="s">
        <v>3</v>
      </c>
      <c r="H42" s="182">
        <f>IF(aktuell!H5="","",aktuell!$H$5)</f>
        <v>1</v>
      </c>
      <c r="I42" s="31">
        <v>1</v>
      </c>
      <c r="J42" s="31" t="s">
        <v>3</v>
      </c>
      <c r="K42" s="32">
        <v>1</v>
      </c>
      <c r="L42" s="31">
        <v>1</v>
      </c>
      <c r="M42" s="31" t="s">
        <v>3</v>
      </c>
      <c r="N42" s="32">
        <v>1</v>
      </c>
      <c r="O42" s="240">
        <v>1</v>
      </c>
      <c r="P42" s="240" t="s">
        <v>3</v>
      </c>
      <c r="Q42" s="241">
        <v>2</v>
      </c>
      <c r="R42" s="31">
        <v>0</v>
      </c>
      <c r="S42" s="31" t="s">
        <v>3</v>
      </c>
      <c r="T42" s="32">
        <v>1</v>
      </c>
      <c r="U42" s="31">
        <v>1</v>
      </c>
      <c r="V42" s="31" t="s">
        <v>3</v>
      </c>
      <c r="W42" s="32">
        <v>1</v>
      </c>
      <c r="X42" s="31">
        <v>2</v>
      </c>
      <c r="Y42" s="31" t="s">
        <v>3</v>
      </c>
      <c r="Z42" s="32">
        <v>1</v>
      </c>
      <c r="AA42" s="31">
        <v>1</v>
      </c>
      <c r="AB42" s="31" t="s">
        <v>3</v>
      </c>
      <c r="AC42" s="32">
        <v>1</v>
      </c>
      <c r="AD42" s="31">
        <v>1</v>
      </c>
      <c r="AE42" s="31" t="s">
        <v>3</v>
      </c>
      <c r="AF42" s="32">
        <v>1</v>
      </c>
      <c r="AG42" s="31">
        <v>2</v>
      </c>
      <c r="AH42" s="31" t="s">
        <v>3</v>
      </c>
      <c r="AI42" s="32">
        <v>2</v>
      </c>
      <c r="AJ42" s="31">
        <v>1</v>
      </c>
      <c r="AK42" s="31" t="s">
        <v>3</v>
      </c>
      <c r="AL42" s="32">
        <v>1</v>
      </c>
      <c r="AM42" s="31">
        <v>1</v>
      </c>
      <c r="AN42" s="31" t="s">
        <v>3</v>
      </c>
      <c r="AO42" s="32">
        <v>1</v>
      </c>
      <c r="AP42" s="31">
        <v>1</v>
      </c>
      <c r="AQ42" s="31" t="s">
        <v>3</v>
      </c>
      <c r="AR42" s="32">
        <v>1</v>
      </c>
      <c r="AS42" s="31">
        <v>2</v>
      </c>
      <c r="AT42" s="31" t="s">
        <v>3</v>
      </c>
      <c r="AU42" s="32">
        <v>1</v>
      </c>
      <c r="AV42" s="31">
        <v>2</v>
      </c>
      <c r="AW42" s="31" t="s">
        <v>3</v>
      </c>
      <c r="AX42" s="32">
        <v>1</v>
      </c>
      <c r="AY42" s="31">
        <v>4</v>
      </c>
      <c r="AZ42" s="31" t="s">
        <v>3</v>
      </c>
      <c r="BA42" s="32">
        <v>2</v>
      </c>
      <c r="BB42" s="31">
        <v>1</v>
      </c>
      <c r="BC42" s="31" t="s">
        <v>3</v>
      </c>
      <c r="BD42" s="32">
        <v>1</v>
      </c>
      <c r="BF42" s="31">
        <v>1</v>
      </c>
      <c r="BG42" s="31" t="s">
        <v>3</v>
      </c>
      <c r="BH42" s="32">
        <v>2</v>
      </c>
      <c r="BI42" s="287">
        <v>2</v>
      </c>
      <c r="BJ42" s="287" t="s">
        <v>3</v>
      </c>
      <c r="BK42" s="288">
        <v>1</v>
      </c>
      <c r="BL42" s="31">
        <v>2</v>
      </c>
      <c r="BM42" s="31" t="s">
        <v>3</v>
      </c>
      <c r="BN42" s="32">
        <v>1</v>
      </c>
      <c r="BO42" s="373">
        <v>2</v>
      </c>
      <c r="BP42" s="373" t="s">
        <v>3</v>
      </c>
      <c r="BQ42" s="374">
        <v>1</v>
      </c>
      <c r="BR42" s="31">
        <v>1</v>
      </c>
      <c r="BS42" s="31" t="s">
        <v>3</v>
      </c>
      <c r="BT42" s="32">
        <v>1</v>
      </c>
      <c r="BU42" s="31">
        <v>1</v>
      </c>
      <c r="BV42" s="31" t="s">
        <v>3</v>
      </c>
      <c r="BW42" s="32">
        <v>1</v>
      </c>
      <c r="BX42" s="31">
        <v>1</v>
      </c>
      <c r="BY42" s="31" t="s">
        <v>3</v>
      </c>
      <c r="BZ42" s="32">
        <v>1</v>
      </c>
      <c r="CA42" s="31">
        <v>1</v>
      </c>
      <c r="CB42" s="31" t="s">
        <v>3</v>
      </c>
      <c r="CC42" s="32">
        <v>1</v>
      </c>
      <c r="CD42" s="31">
        <v>0</v>
      </c>
      <c r="CE42" s="31" t="s">
        <v>3</v>
      </c>
      <c r="CF42" s="32">
        <v>1</v>
      </c>
      <c r="CG42" s="31">
        <v>1</v>
      </c>
      <c r="CH42" s="31" t="s">
        <v>3</v>
      </c>
      <c r="CI42" s="32">
        <v>1</v>
      </c>
      <c r="CJ42" s="31">
        <v>2</v>
      </c>
      <c r="CK42" s="31" t="s">
        <v>3</v>
      </c>
      <c r="CL42" s="32">
        <v>1</v>
      </c>
      <c r="CM42" s="31">
        <v>0</v>
      </c>
      <c r="CN42" s="31" t="s">
        <v>3</v>
      </c>
      <c r="CO42" s="32">
        <v>2</v>
      </c>
      <c r="CP42" s="31">
        <v>2</v>
      </c>
      <c r="CQ42" s="31" t="s">
        <v>3</v>
      </c>
      <c r="CR42" s="32">
        <v>1</v>
      </c>
      <c r="CS42" s="31">
        <v>0</v>
      </c>
      <c r="CT42" s="31" t="s">
        <v>3</v>
      </c>
      <c r="CU42" s="32">
        <v>0</v>
      </c>
      <c r="CV42" s="341">
        <v>0</v>
      </c>
      <c r="CW42" s="341" t="s">
        <v>3</v>
      </c>
      <c r="CX42" s="342">
        <v>1</v>
      </c>
      <c r="CY42" s="31">
        <v>1</v>
      </c>
      <c r="CZ42" s="31" t="s">
        <v>3</v>
      </c>
      <c r="DA42" s="32">
        <v>1</v>
      </c>
      <c r="DB42" s="31">
        <v>1</v>
      </c>
      <c r="DC42" s="31" t="s">
        <v>3</v>
      </c>
      <c r="DD42" s="32">
        <v>1</v>
      </c>
      <c r="DF42" s="284">
        <f aca="true" t="shared" si="31" ref="DF42:DF47">IF(F42="",0,IF(AND(F42=I42,H42=K42),3,IF(F42-I42=H42-K42,2,IF((F42-H42)*(I42-K42)&gt;0,1,0))))</f>
        <v>3</v>
      </c>
      <c r="DI42" s="284">
        <f aca="true" t="shared" si="32" ref="DI42:DI47">IF(F42="",0,IF(AND(F42=L42,H42=N42),3,IF(F42-L42=H42-N42,2,IF((F42-H42)*(L42-N42)&gt;0,1,0))))</f>
        <v>3</v>
      </c>
      <c r="DL42" s="284">
        <f>IF(F42="",0,IF(AND(F42=O42,H42=Q42),3,IF(F42-O42=H42-Q42,2,IF((F42-H42)*(O42-Q42)&gt;0,1,0))))</f>
        <v>0</v>
      </c>
      <c r="DM42" t="e">
        <f>IF(G42="",0,IF(AND(G42=P42,I42=R42),3,IF(G42-P42=I42-R42,2,IF((G42-I42)*(P42-R42)&gt;0,1,0))))</f>
        <v>#VALUE!</v>
      </c>
      <c r="DN42" t="e">
        <f>IF(H42="",0,IF(AND(H42=Q42,J42=S42),3,IF(H42-Q42=J42-S42,2,IF((H42-J42)*(Q42-S42)&gt;0,1,0))))</f>
        <v>#VALUE!</v>
      </c>
      <c r="DO42" s="284">
        <f>IF(F42="",0,IF(AND(F42=R42,H42=T42),3,IF(F42-R42=H42-T42,2,IF((F42-H42)*(R42-T42)&gt;0,1,0))))</f>
        <v>0</v>
      </c>
      <c r="DP42">
        <f>IF(G42="",0,IF(AND(G42=S42,I42=U42),3,IF(G42-S42=I42-U42,2,IF((G42-I42)*(S42-U42)&gt;0,1,0))))</f>
        <v>3</v>
      </c>
      <c r="DQ42">
        <f>IF(H42="",0,IF(AND(H42=T42,J42=V42),3,IF(H42-T42=J42-V42,2,IF((H42-J42)*(T42-V42)&gt;0,1,0))))</f>
        <v>3</v>
      </c>
      <c r="DR42" s="284">
        <f>IF(F42="",0,IF(AND(F42=U42,H42=W42),3,IF(F42-U42=H42-W42,2,IF((F42-H42)*(U42-W42)&gt;0,1,0))))</f>
        <v>3</v>
      </c>
      <c r="DS42" t="e">
        <f>IF(G42="",0,IF(AND(G42=V42,I42=X42),3,IF(G42-V42=I42-X42,2,IF((G42-I42)*(V42-X42)&gt;0,1,0))))</f>
        <v>#VALUE!</v>
      </c>
      <c r="DT42">
        <f>IF(H42="",0,IF(AND(H42=W42,J42=Y42),3,IF(H42-W42=J42-Y42,2,IF((H42-J42)*(W42-Y42)&gt;0,1,0))))</f>
        <v>3</v>
      </c>
      <c r="DU42" s="284">
        <f>IF(F42="",0,IF(AND(F42=X42,H42=Z42),3,IF(F42-X42=H42-Z42,2,IF((F42-H42)*(X42-Z42)&gt;0,1,0))))</f>
        <v>0</v>
      </c>
      <c r="DV42">
        <f>IF(G42="",0,IF(AND(G42=Y42,I42=AA42),3,IF(G42-Y42=I42-AA42,2,IF((G42-I42)*(Y42-AA42)&gt;0,1,0))))</f>
        <v>3</v>
      </c>
      <c r="DW42">
        <f>IF(H42="",0,IF(AND(H42=Z42,J42=AB42),3,IF(H42-Z42=J42-AB42,2,IF((H42-J42)*(Z42-AB42)&gt;0,1,0))))</f>
        <v>3</v>
      </c>
      <c r="DX42" s="284">
        <f>IF(F42="",0,IF(AND(F42=AA42,H42=AC42),3,IF(F42-AA42=H42-AC42,2,IF((F42-H42)*(AA42-AC42)&gt;0,1,0))))</f>
        <v>3</v>
      </c>
      <c r="DY42">
        <f>IF(G42="",0,IF(AND(G42=AB42,I42=AD42),3,IF(G42-AB42=I42-AD42,2,IF((G42-I42)*(AB42-AD42)&gt;0,1,0))))</f>
        <v>3</v>
      </c>
      <c r="DZ42">
        <f>IF(H42="",0,IF(AND(H42=AC42,J42=AE42),3,IF(H42-AC42=J42-AE42,2,IF((H42-J42)*(AC42-AE42)&gt;0,1,0))))</f>
        <v>3</v>
      </c>
      <c r="EA42" s="284">
        <f>IF(F42="",0,IF(AND(F42=AD42,H42=AF42),3,IF(F42-AD42=H42-AF42,2,IF((F42-H42)*(AD42-AF42)&gt;0,1,0))))</f>
        <v>3</v>
      </c>
      <c r="EB42" t="e">
        <f>IF(G42="",0,IF(AND(G42=AE42,I42=AG42),3,IF(G42-AE42=I42-AG42,2,IF((G42-I42)*(AE42-AG42)&gt;0,1,0))))</f>
        <v>#VALUE!</v>
      </c>
      <c r="EC42">
        <f>IF(H42="",0,IF(AND(H42=AF42,J42=AH42),3,IF(H42-AF42=J42-AH42,2,IF((H42-J42)*(AF42-AH42)&gt;0,1,0))))</f>
        <v>3</v>
      </c>
      <c r="ED42" s="284">
        <f>IF(F42="",0,IF(AND(F42=AG42,H42=AI42),3,IF(F42-AG42=H42-AI42,2,IF((F42-H42)*(AG42-AI42)&gt;0,1,0))))</f>
        <v>2</v>
      </c>
      <c r="EE42">
        <f>IF(G42="",0,IF(AND(G42=AH42,I42=AJ42),3,IF(G42-AH42=I42-AJ42,2,IF((G42-I42)*(AH42-AJ42)&gt;0,1,0))))</f>
        <v>3</v>
      </c>
      <c r="EF42" t="e">
        <f>IF(H42="",0,IF(AND(H42=AI42,J42=AK42),3,IF(H42-AI42=J42-AK42,2,IF((H42-J42)*(AI42-AK42)&gt;0,1,0))))</f>
        <v>#VALUE!</v>
      </c>
      <c r="EG42" s="284">
        <f aca="true" t="shared" si="33" ref="EG42:EG47">IF(F42="",0,IF(AND(F42=AJ42,H42=AL42),3,IF(F42-AJ42=H42-AL42,2,IF((F42-H42)*(AJ42-AL42)&gt;0,1,0))))</f>
        <v>3</v>
      </c>
      <c r="EH42">
        <f>IF(G42="",0,IF(AND(G42=AK42,I42=AM42),3,IF(J42-AK42=I42-AM42,2,IF((G42-I42)*(AK42-AM42)&gt;0,1,0))))</f>
        <v>3</v>
      </c>
      <c r="EI42">
        <f>IF(H42="",0,IF(AND(H42=AL42,J42=AN42),3,IF(K42-AL42=J42-AN42,2,IF((H42-J42)*(AL42-AN42)&gt;0,1,0))))</f>
        <v>3</v>
      </c>
      <c r="EJ42" s="284">
        <f>IF(F42="",0,IF(AND(F42=AM42,H42=AO42),3,IF(F42-AM42=H42-AO42,2,IF((F42-H42)*(AM42-AO42)&gt;0,1,0))))</f>
        <v>3</v>
      </c>
      <c r="EK42">
        <f>IF(G42="",0,IF(AND(G42=AN42,I42=AP42),3,IF(G42-AN42=I42-AP42,2,IF((G42-I42)*(AN42-AP42)&gt;0,1,0))))</f>
        <v>3</v>
      </c>
      <c r="EL42">
        <f>IF(H42="",0,IF(AND(H42=AO42,J42=AQ42),3,IF(H42-AO42=J42-AQ42,2,IF((H42-J42)*(AO42-AQ42)&gt;0,1,0))))</f>
        <v>3</v>
      </c>
      <c r="EM42" s="284">
        <f>IF(F42="",0,IF(AND(F42=AP42,H42=AR42),3,IF(F42-AP42=H42-AR42,2,IF((F42-H42)*(AP42-AR42)&gt;0,1,0))))</f>
        <v>3</v>
      </c>
      <c r="EN42" t="e">
        <f>IF(G42="",0,IF(AND(G42=AQ42,I42=AS42),3,IF(G42-AQ42=I42-AS42,2,IF((G42-I42)*(AQ42-AS42)&gt;0,1,0))))</f>
        <v>#VALUE!</v>
      </c>
      <c r="EO42">
        <f>IF(H42="",0,IF(AND(H42=AR42,J42=AT42),3,IF(H42-AR42=J42-AT42,2,IF((H42-J42)*(AR42-AT42)&gt;0,1,0))))</f>
        <v>3</v>
      </c>
      <c r="EP42" s="284">
        <f>IF(F42="",0,IF(AND(F42=AS42,H42=AU42),3,IF(F42-AS42=H42-AU42,2,IF((F42-H42)*(AS42-AU42)&gt;0,1,0))))</f>
        <v>0</v>
      </c>
      <c r="EQ42" t="e">
        <f>IF(G42="",0,IF(AND(G42=AT42,I42=AV42),3,IF(G42-AT42=I42-AV42,2,IF((G42-I42)*(AT42-AV42)&gt;0,1,0))))</f>
        <v>#VALUE!</v>
      </c>
      <c r="ER42">
        <f>IF(H42="",0,IF(AND(H42=AU42,J42=AW42),3,IF(H42-AU42=J42-AW42,2,IF((H42-J42)*(AU42-AW42)&gt;0,1,0))))</f>
        <v>3</v>
      </c>
      <c r="ES42" s="284">
        <f>IF(F42="",0,IF(AND(F42=AV42,H42=AX42),3,IF(F42-AV42=H42-AX42,2,IF((F42-H42)*(AV42-AX42)&gt;0,1,0))))</f>
        <v>0</v>
      </c>
      <c r="ET42" t="e">
        <f>IF(G42="",0,IF(AND(G42=AW42,I42=AY42),3,IF(G42-AW42=I42-AY42,2,IF((G42-I42)*(AW42-AY42)&gt;0,1,0))))</f>
        <v>#VALUE!</v>
      </c>
      <c r="EU42">
        <f>IF(H42="",0,IF(AND(H42=AX42,J42=AZ42),3,IF(H42-AX42=J42-AZ42,2,IF((H42-J42)*(AX42-AZ42)&gt;0,1,0))))</f>
        <v>3</v>
      </c>
      <c r="EV42" s="284">
        <f aca="true" t="shared" si="34" ref="EV42:EV47">IF(F42="",0,IF(AND(F42=AY42,H42=BA42),3,IF(F42-AY42=H42-BA42,2,IF((F42-H42)*(AY42-BA42)&gt;0,1,0))))</f>
        <v>0</v>
      </c>
      <c r="EY42" s="284">
        <f aca="true" t="shared" si="35" ref="EY42:EY47">IF(F42="",0,IF(AND(F42=BB42,H42=BD42),3,IF(F42-BB42=H42-BD42,2,IF((F42-H42)*(BB42-BD42)&gt;0,1,0))))</f>
        <v>3</v>
      </c>
      <c r="EZ42" s="284">
        <f aca="true" t="shared" si="36" ref="EZ42:EZ47">IF(F42="",0,IF(AND(F42=BF42,H42=BH42),3,IF(F42-BF42=H42-BH42,2,IF((F42-H42)*(BF42-BH42)&gt;0,1,0))))</f>
        <v>0</v>
      </c>
      <c r="FA42" s="284">
        <f aca="true" t="shared" si="37" ref="FA42:FA47">IF(F42="",0,IF(AND(F42=BI42,H42=BK42),3,IF(F42-BI42=H42-BK42,2,IF((F42-H42)*(BI42-BK42)&gt;0,1,0))))</f>
        <v>0</v>
      </c>
      <c r="FB42" s="284">
        <f>IF(F42="",0,IF(AND(F42=BL42,H42=BN42),3,IF(F42-BL42=H42-BN42,2,IF((F42-H42)*(BL42-BN42)&gt;0,1,0))))</f>
        <v>0</v>
      </c>
      <c r="FC42" s="284">
        <f>IF(F42="",0,IF(AND(F42=BO42,H42=BQ42),3,IF(F42-BO42=H42-BQ42,2,IF((F42-H42)*(BO42-BQ42)&gt;0,1,0))))</f>
        <v>0</v>
      </c>
      <c r="FD42" s="284">
        <f>IF(F42="",0,IF(AND(F42=BR42,H42=BT42),3,IF(F42-BR42=H42-BT42,2,IF((F42-H42)*(BR42-BT42)&gt;0,1,0))))</f>
        <v>3</v>
      </c>
      <c r="FE42" s="284">
        <f>IF(F42="",0,IF(AND(F42=BU42,H42=BW42),3,IF(F42-BU42=H42-BW42,2,IF((F42-H42)*(BU42-BW42)&gt;0,1,0))))</f>
        <v>3</v>
      </c>
      <c r="FF42" s="284">
        <f>IF(F42="",0,IF(AND(F42=BX42,H42=BZ42),3,IF(F42-BX42=H42-BZ42,2,IF((F42-H42)*(BX42-BZ42)&gt;0,1,0))))</f>
        <v>3</v>
      </c>
      <c r="FG42" s="284">
        <f>IF(F42="",0,IF(AND(F42=CA42,H42=CC42),3,IF(F42-CA42=H42-CC42,2,IF((F42-H42)*(CA42-CC42)&gt;0,1,0))))</f>
        <v>3</v>
      </c>
      <c r="FH42" s="284">
        <f>IF(F42="",0,IF(AND(F42=CD42,H42=CF42),3,IF(F42-CD42=H42-CF42,2,IF((F42-H42)*(CD42-CF42)&gt;0,1,0))))</f>
        <v>0</v>
      </c>
      <c r="FI42" s="284">
        <f>IF(F42="",0,IF(AND(F42=CG42,H42=CI42),3,IF(F42-CG42=H42-CI42,2,IF((F42-H42)*(CG42-CI42)&gt;0,1,0))))</f>
        <v>3</v>
      </c>
      <c r="FJ42" s="284">
        <f>IF(F42="",0,IF(AND(F42=CJ42,H42=CL42),3,IF(F42-CJ42=H42-CL42,2,IF((F42-H42)*(CJ42-CL42)&gt;0,1,0))))</f>
        <v>0</v>
      </c>
      <c r="FK42" s="284">
        <f>IF(F42="",0,IF(AND(F42=CM42,H42=CO42),3,IF(F42-CM42=H42-CO42,2,IF((F42-H42)*(CM42-CO42)&gt;0,1,0))))</f>
        <v>0</v>
      </c>
      <c r="FL42" s="284">
        <f>IF(F42="",0,IF(AND(F42=CP42,H42=CR42),3,IF(F42-CP42=H42-CR42,2,IF((F42-H42)*(CP42-CR42)&gt;0,1,0))))</f>
        <v>0</v>
      </c>
      <c r="FM42" s="284">
        <f>IF(F42="",0,IF(AND(F42=CS42,H42=CU42),3,IF(F42-CS42=H42-CU42,2,IF((F42-H42)*(CS42-CU42)&gt;0,1,0))))</f>
        <v>2</v>
      </c>
      <c r="FN42" s="284">
        <f>IF(F42="",0,IF(AND(F42=CV42,H42=CX42),3,IF(F42-CV42=H42-CX42,2,IF((F42-H42)*(CV42-CX42)&gt;0,1,0))))</f>
        <v>0</v>
      </c>
      <c r="FO42" s="284">
        <f>IF(F42="",0,IF(AND(F42=CY42,H42=DA42),3,IF(F42-CY42=H42-DA42,2,IF((F42-H42)*(CY42-DA42)&gt;0,1,0))))</f>
        <v>3</v>
      </c>
      <c r="FP42" s="284">
        <f>IF(F42="",0,IF(AND(F42=DB42,H42=DD42),3,IF(F42-DB42=H42-DD42,2,IF((F42-H42)*(DB42-DD42)&gt;0,1,0))))</f>
        <v>3</v>
      </c>
    </row>
    <row r="43" spans="1:172" ht="12.75">
      <c r="A43" s="33" t="s">
        <v>32</v>
      </c>
      <c r="B43" s="197" t="s">
        <v>82</v>
      </c>
      <c r="C43" s="34" t="str">
        <f>A44</f>
        <v>Uruguay</v>
      </c>
      <c r="D43" s="35" t="s">
        <v>3</v>
      </c>
      <c r="E43" s="35" t="str">
        <f>A45</f>
        <v>Frankreich</v>
      </c>
      <c r="F43" s="183">
        <f>IF(aktuell!F6="","",aktuell!$F$6)</f>
        <v>0</v>
      </c>
      <c r="G43" s="183" t="s">
        <v>3</v>
      </c>
      <c r="H43" s="184">
        <f>IF(aktuell!H6="","",aktuell!$H$6)</f>
        <v>0</v>
      </c>
      <c r="I43" s="35">
        <v>0</v>
      </c>
      <c r="J43" s="35" t="s">
        <v>3</v>
      </c>
      <c r="K43" s="36">
        <v>1</v>
      </c>
      <c r="L43" s="35">
        <v>0</v>
      </c>
      <c r="M43" s="35" t="s">
        <v>3</v>
      </c>
      <c r="N43" s="36">
        <v>1</v>
      </c>
      <c r="O43" s="242">
        <v>0</v>
      </c>
      <c r="P43" s="242" t="s">
        <v>3</v>
      </c>
      <c r="Q43" s="243">
        <v>1</v>
      </c>
      <c r="R43" s="35">
        <v>1</v>
      </c>
      <c r="S43" s="35" t="s">
        <v>3</v>
      </c>
      <c r="T43" s="36">
        <v>2</v>
      </c>
      <c r="U43" s="35">
        <v>1</v>
      </c>
      <c r="V43" s="35" t="s">
        <v>3</v>
      </c>
      <c r="W43" s="36">
        <v>2</v>
      </c>
      <c r="X43" s="35">
        <v>1</v>
      </c>
      <c r="Y43" s="35" t="s">
        <v>3</v>
      </c>
      <c r="Z43" s="36">
        <v>2</v>
      </c>
      <c r="AA43" s="35">
        <v>0</v>
      </c>
      <c r="AB43" s="35" t="s">
        <v>3</v>
      </c>
      <c r="AC43" s="36">
        <v>2</v>
      </c>
      <c r="AD43" s="35">
        <v>0</v>
      </c>
      <c r="AE43" s="35" t="s">
        <v>3</v>
      </c>
      <c r="AF43" s="36">
        <v>2</v>
      </c>
      <c r="AG43" s="35">
        <v>2</v>
      </c>
      <c r="AH43" s="35" t="s">
        <v>3</v>
      </c>
      <c r="AI43" s="36">
        <v>1</v>
      </c>
      <c r="AJ43" s="35">
        <v>1</v>
      </c>
      <c r="AK43" s="35" t="s">
        <v>3</v>
      </c>
      <c r="AL43" s="36">
        <v>3</v>
      </c>
      <c r="AM43" s="35">
        <v>1</v>
      </c>
      <c r="AN43" s="35" t="s">
        <v>3</v>
      </c>
      <c r="AO43" s="36">
        <v>3</v>
      </c>
      <c r="AP43" s="35">
        <v>1</v>
      </c>
      <c r="AQ43" s="35" t="s">
        <v>3</v>
      </c>
      <c r="AR43" s="36">
        <v>2</v>
      </c>
      <c r="AS43" s="35">
        <v>2</v>
      </c>
      <c r="AT43" s="35" t="s">
        <v>3</v>
      </c>
      <c r="AU43" s="36">
        <v>2</v>
      </c>
      <c r="AV43" s="35">
        <v>0</v>
      </c>
      <c r="AW43" s="35" t="s">
        <v>3</v>
      </c>
      <c r="AX43" s="36">
        <v>2</v>
      </c>
      <c r="AY43" s="35">
        <v>0</v>
      </c>
      <c r="AZ43" s="35" t="s">
        <v>3</v>
      </c>
      <c r="BA43" s="36">
        <v>2</v>
      </c>
      <c r="BB43" s="35">
        <v>0</v>
      </c>
      <c r="BC43" s="35" t="s">
        <v>3</v>
      </c>
      <c r="BD43" s="36">
        <v>2</v>
      </c>
      <c r="BF43" s="35">
        <v>0</v>
      </c>
      <c r="BG43" s="35" t="s">
        <v>3</v>
      </c>
      <c r="BH43" s="36">
        <v>1</v>
      </c>
      <c r="BI43" s="289">
        <v>1</v>
      </c>
      <c r="BJ43" s="289" t="s">
        <v>3</v>
      </c>
      <c r="BK43" s="290">
        <v>1</v>
      </c>
      <c r="BL43" s="35">
        <v>0</v>
      </c>
      <c r="BM43" s="35" t="s">
        <v>3</v>
      </c>
      <c r="BN43" s="36">
        <v>2</v>
      </c>
      <c r="BO43" s="375">
        <v>1</v>
      </c>
      <c r="BP43" s="375" t="s">
        <v>3</v>
      </c>
      <c r="BQ43" s="376">
        <v>3</v>
      </c>
      <c r="BR43" s="35">
        <v>1</v>
      </c>
      <c r="BS43" s="35" t="s">
        <v>3</v>
      </c>
      <c r="BT43" s="36">
        <v>2</v>
      </c>
      <c r="BU43" s="35">
        <v>1</v>
      </c>
      <c r="BV43" s="35" t="s">
        <v>3</v>
      </c>
      <c r="BW43" s="36">
        <v>2</v>
      </c>
      <c r="BX43" s="35">
        <v>0</v>
      </c>
      <c r="BY43" s="35" t="s">
        <v>3</v>
      </c>
      <c r="BZ43" s="36">
        <v>2</v>
      </c>
      <c r="CA43" s="35">
        <v>1</v>
      </c>
      <c r="CB43" s="35" t="s">
        <v>3</v>
      </c>
      <c r="CC43" s="36">
        <v>2</v>
      </c>
      <c r="CD43" s="35">
        <v>1</v>
      </c>
      <c r="CE43" s="35" t="s">
        <v>3</v>
      </c>
      <c r="CF43" s="36">
        <v>2</v>
      </c>
      <c r="CG43" s="35">
        <v>0</v>
      </c>
      <c r="CH43" s="35" t="s">
        <v>3</v>
      </c>
      <c r="CI43" s="36">
        <v>1</v>
      </c>
      <c r="CJ43" s="35">
        <v>0</v>
      </c>
      <c r="CK43" s="35" t="s">
        <v>3</v>
      </c>
      <c r="CL43" s="36">
        <v>2</v>
      </c>
      <c r="CM43" s="35">
        <v>1</v>
      </c>
      <c r="CN43" s="35" t="s">
        <v>3</v>
      </c>
      <c r="CO43" s="36">
        <v>3</v>
      </c>
      <c r="CP43" s="35">
        <v>2</v>
      </c>
      <c r="CQ43" s="35" t="s">
        <v>3</v>
      </c>
      <c r="CR43" s="36">
        <v>2</v>
      </c>
      <c r="CS43" s="35">
        <v>1</v>
      </c>
      <c r="CT43" s="35" t="s">
        <v>3</v>
      </c>
      <c r="CU43" s="36">
        <v>3</v>
      </c>
      <c r="CV43" s="343">
        <v>1</v>
      </c>
      <c r="CW43" s="343" t="s">
        <v>3</v>
      </c>
      <c r="CX43" s="344">
        <v>2</v>
      </c>
      <c r="CY43" s="35">
        <v>1</v>
      </c>
      <c r="CZ43" s="35" t="s">
        <v>3</v>
      </c>
      <c r="DA43" s="36">
        <v>3</v>
      </c>
      <c r="DB43" s="35">
        <v>0</v>
      </c>
      <c r="DC43" s="35" t="s">
        <v>3</v>
      </c>
      <c r="DD43" s="36">
        <v>0</v>
      </c>
      <c r="DF43" s="284">
        <f t="shared" si="31"/>
        <v>0</v>
      </c>
      <c r="DI43" s="284">
        <f t="shared" si="32"/>
        <v>0</v>
      </c>
      <c r="DL43" s="284">
        <f>IF(F43="",0,IF(AND(F43=O43,H43=Q43),3,IF(F43-O43=H43-Q43,2,IF((F43-H43)*(O43-Q43)&gt;0,1,0))))</f>
        <v>0</v>
      </c>
      <c r="DO43" s="284">
        <f>IF(F43="",0,IF(AND(F43=R43,H43=T43),3,IF(F43-R43=H43-T43,2,IF((F43-H43)*(R43-T43)&gt;0,1,0))))</f>
        <v>0</v>
      </c>
      <c r="DR43" s="284">
        <f>IF(F43="",0,IF(AND(F43=U43,H43=W43),3,IF(F43-U43=H43-W43,2,IF((F43-H43)*(U43-W43)&gt;0,1,0))))</f>
        <v>0</v>
      </c>
      <c r="DU43" s="284">
        <f>IF(F43="",0,IF(AND(F43=X43,H43=Z43),3,IF(F43-X43=H43-Z43,2,IF((F43-H43)*(X43-Z43)&gt;0,1,0))))</f>
        <v>0</v>
      </c>
      <c r="DX43" s="284">
        <f>IF(F43="",0,IF(AND(F43=AA43,H43=AC43),3,IF(F43-AA43=H43-AC43,2,IF((F43-H43)*(AA43-AC43)&gt;0,1,0))))</f>
        <v>0</v>
      </c>
      <c r="EA43" s="284">
        <f>IF(F43="",0,IF(AND(F43=AD43,H43=AF43),3,IF(F43-AD43=H43-AF43,2,IF((F43-H43)*(AD43-AF43)&gt;0,1,0))))</f>
        <v>0</v>
      </c>
      <c r="ED43" s="284">
        <f>IF(F43="",0,IF(AND(F43=AG43,H43=AI43),3,IF(F43-AG43=H43-AI43,2,IF((F43-H43)*(AG43-AI43)&gt;0,1,0))))</f>
        <v>0</v>
      </c>
      <c r="EG43" s="284">
        <f t="shared" si="33"/>
        <v>0</v>
      </c>
      <c r="EJ43" s="284">
        <f>IF(F43="",0,IF(AND(F43=AM43,H43=AO43),3,IF(F43-AM43=H43-AO43,2,IF((F43-H43)*(AM43-AO43)&gt;0,1,0))))</f>
        <v>0</v>
      </c>
      <c r="EM43" s="284">
        <f>IF(F43="",0,IF(AND(F43=AP43,H43=AR43),3,IF(F43-AP43=H43-AR43,2,IF((F43-H43)*(AP43-AR43)&gt;0,1,0))))</f>
        <v>0</v>
      </c>
      <c r="EP43" s="284">
        <f>IF(F43="",0,IF(AND(F43=AS43,H43=AU43),3,IF(F43-AS43=H43-AU43,2,IF((F43-H43)*(AS43-AU43)&gt;0,1,0))))</f>
        <v>2</v>
      </c>
      <c r="ES43" s="284">
        <f>IF(F43="",0,IF(AND(F43=AV43,H43=AX43),3,IF(F43-AV43=H43-AX43,2,IF((F43-H43)*(AV43-AX43)&gt;0,1,0))))</f>
        <v>0</v>
      </c>
      <c r="EV43" s="284">
        <f t="shared" si="34"/>
        <v>0</v>
      </c>
      <c r="EY43" s="284">
        <f t="shared" si="35"/>
        <v>0</v>
      </c>
      <c r="EZ43" s="284">
        <f t="shared" si="36"/>
        <v>0</v>
      </c>
      <c r="FA43" s="284">
        <f t="shared" si="37"/>
        <v>2</v>
      </c>
      <c r="FB43" s="284">
        <f aca="true" t="shared" si="38" ref="FB43:FB106">IF(F43="",0,IF(AND(F43=BL43,H43=BN43),3,IF(F43-BL43=H43-BN43,2,IF((F43-H43)*(BL43-BN43)&gt;0,1,0))))</f>
        <v>0</v>
      </c>
      <c r="FC43" s="284">
        <f aca="true" t="shared" si="39" ref="FC43:FC106">IF(F43="",0,IF(AND(F43=BO43,H43=BQ43),3,IF(F43-BO43=H43-BQ43,2,IF((F43-H43)*(BO43-BQ43)&gt;0,1,0))))</f>
        <v>0</v>
      </c>
      <c r="FD43" s="284">
        <f>IF(F43="",0,IF(AND(F43=BR43,H43=BT43),3,IF(F43-BR43=H43-BT43,2,IF((F43-H43)*(BR43-BT43)&gt;0,1,0))))</f>
        <v>0</v>
      </c>
      <c r="FE43" s="284">
        <f aca="true" t="shared" si="40" ref="FE43:FE106">IF(F43="",0,IF(AND(F43=BU43,H43=BW43),3,IF(F43-BU43=H43-BW43,2,IF((F43-H43)*(BU43-BW43)&gt;0,1,0))))</f>
        <v>0</v>
      </c>
      <c r="FF43" s="284">
        <f aca="true" t="shared" si="41" ref="FF43:FF106">IF(F43="",0,IF(AND(F43=BX43,H43=BZ43),3,IF(F43-BX43=H43-BZ43,2,IF((F43-H43)*(BX43-BZ43)&gt;0,1,0))))</f>
        <v>0</v>
      </c>
      <c r="FG43" s="284">
        <f aca="true" t="shared" si="42" ref="FG43:FG106">IF(F43="",0,IF(AND(F43=CA43,H43=CC43),3,IF(F43-CA43=H43-CC43,2,IF((F43-H43)*(CA43-CC43)&gt;0,1,0))))</f>
        <v>0</v>
      </c>
      <c r="FH43" s="284">
        <f aca="true" t="shared" si="43" ref="FH43:FH106">IF(F43="",0,IF(AND(F43=CD43,H43=CF43),3,IF(F43-CD43=H43-CF43,2,IF((F43-H43)*(CD43-CF43)&gt;0,1,0))))</f>
        <v>0</v>
      </c>
      <c r="FI43" s="284">
        <f aca="true" t="shared" si="44" ref="FI43:FI106">IF(F43="",0,IF(AND(F43=CG43,H43=CI43),3,IF(F43-CG43=H43-CI43,2,IF((F43-H43)*(CG43-CI43)&gt;0,1,0))))</f>
        <v>0</v>
      </c>
      <c r="FJ43" s="284">
        <f aca="true" t="shared" si="45" ref="FJ43:FJ106">IF(F43="",0,IF(AND(F43=CJ43,H43=CL43),3,IF(F43-CJ43=H43-CL43,2,IF((F43-H43)*(CJ43-CL43)&gt;0,1,0))))</f>
        <v>0</v>
      </c>
      <c r="FK43" s="284">
        <f aca="true" t="shared" si="46" ref="FK43:FK106">IF(F43="",0,IF(AND(F43=CM43,H43=CO43),3,IF(F43-CM43=H43-CO43,2,IF((F43-H43)*(CM43-CO43)&gt;0,1,0))))</f>
        <v>0</v>
      </c>
      <c r="FL43" s="284">
        <f aca="true" t="shared" si="47" ref="FL43:FL106">IF(F43="",0,IF(AND(F43=CP43,H43=CR43),3,IF(F43-CP43=H43-CR43,2,IF((F43-H43)*(CP43-CR43)&gt;0,1,0))))</f>
        <v>2</v>
      </c>
      <c r="FM43" s="284">
        <f aca="true" t="shared" si="48" ref="FM43:FM106">IF(F43="",0,IF(AND(F43=CS43,H43=CU43),3,IF(F43-CS43=H43-CU43,2,IF((F43-H43)*(CS43-CU43)&gt;0,1,0))))</f>
        <v>0</v>
      </c>
      <c r="FN43" s="284">
        <f aca="true" t="shared" si="49" ref="FN43:FN106">IF(F43="",0,IF(AND(F43=CV43,H43=CX43),3,IF(F43-CV43=H43-CX43,2,IF((F43-H43)*(CV43-CX43)&gt;0,1,0))))</f>
        <v>0</v>
      </c>
      <c r="FO43" s="284">
        <f aca="true" t="shared" si="50" ref="FO43:FO106">IF(F43="",0,IF(AND(F43=CY43,H43=DA43),3,IF(F43-CY43=H43-DA43,2,IF((F43-H43)*(CY43-DA43)&gt;0,1,0))))</f>
        <v>0</v>
      </c>
      <c r="FP43" s="284">
        <f aca="true" t="shared" si="51" ref="FP43:FP106">IF(F43="",0,IF(AND(F43=DB43,H43=DD43),3,IF(F43-DB43=H43-DD43,2,IF((F43-H43)*(DB43-DD43)&gt;0,1,0))))</f>
        <v>3</v>
      </c>
    </row>
    <row r="44" spans="1:172" ht="12.75">
      <c r="A44" s="33" t="s">
        <v>65</v>
      </c>
      <c r="B44" s="198" t="s">
        <v>83</v>
      </c>
      <c r="C44" s="37" t="str">
        <f>A42</f>
        <v>Südafrika</v>
      </c>
      <c r="D44" s="38" t="s">
        <v>3</v>
      </c>
      <c r="E44" s="38" t="str">
        <f>A44</f>
        <v>Uruguay</v>
      </c>
      <c r="F44" s="185">
        <f>IF(aktuell!F7="","",aktuell!$F$7)</f>
        <v>0</v>
      </c>
      <c r="G44" s="185" t="s">
        <v>3</v>
      </c>
      <c r="H44" s="186">
        <f>IF(aktuell!H7="","",aktuell!$H$7)</f>
        <v>3</v>
      </c>
      <c r="I44" s="38">
        <v>1</v>
      </c>
      <c r="J44" s="38" t="s">
        <v>3</v>
      </c>
      <c r="K44" s="39">
        <v>1</v>
      </c>
      <c r="L44" s="38">
        <v>1</v>
      </c>
      <c r="M44" s="38" t="s">
        <v>3</v>
      </c>
      <c r="N44" s="39">
        <v>0</v>
      </c>
      <c r="O44" s="244">
        <v>1</v>
      </c>
      <c r="P44" s="244" t="s">
        <v>3</v>
      </c>
      <c r="Q44" s="245">
        <v>1</v>
      </c>
      <c r="R44" s="38">
        <v>1</v>
      </c>
      <c r="S44" s="38" t="s">
        <v>3</v>
      </c>
      <c r="T44" s="39">
        <v>2</v>
      </c>
      <c r="U44" s="38">
        <v>2</v>
      </c>
      <c r="V44" s="38" t="s">
        <v>3</v>
      </c>
      <c r="W44" s="39">
        <v>1</v>
      </c>
      <c r="X44" s="38">
        <v>1</v>
      </c>
      <c r="Y44" s="38" t="s">
        <v>3</v>
      </c>
      <c r="Z44" s="39">
        <v>1</v>
      </c>
      <c r="AA44" s="38">
        <v>3</v>
      </c>
      <c r="AB44" s="38" t="s">
        <v>3</v>
      </c>
      <c r="AC44" s="39">
        <v>1</v>
      </c>
      <c r="AD44" s="38">
        <v>2</v>
      </c>
      <c r="AE44" s="38" t="s">
        <v>3</v>
      </c>
      <c r="AF44" s="39">
        <v>1</v>
      </c>
      <c r="AG44" s="38">
        <v>1</v>
      </c>
      <c r="AH44" s="38" t="s">
        <v>3</v>
      </c>
      <c r="AI44" s="39">
        <v>2</v>
      </c>
      <c r="AJ44" s="38">
        <v>2</v>
      </c>
      <c r="AK44" s="38" t="s">
        <v>3</v>
      </c>
      <c r="AL44" s="39">
        <v>1</v>
      </c>
      <c r="AM44" s="38">
        <v>0</v>
      </c>
      <c r="AN44" s="38" t="s">
        <v>3</v>
      </c>
      <c r="AO44" s="39">
        <v>2</v>
      </c>
      <c r="AP44" s="38">
        <v>1</v>
      </c>
      <c r="AQ44" s="38" t="s">
        <v>3</v>
      </c>
      <c r="AR44" s="39">
        <v>1</v>
      </c>
      <c r="AS44" s="38">
        <v>1</v>
      </c>
      <c r="AT44" s="38" t="s">
        <v>3</v>
      </c>
      <c r="AU44" s="39">
        <v>2</v>
      </c>
      <c r="AV44" s="38">
        <v>1</v>
      </c>
      <c r="AW44" s="38" t="s">
        <v>3</v>
      </c>
      <c r="AX44" s="39">
        <v>1</v>
      </c>
      <c r="AY44" s="38">
        <v>1</v>
      </c>
      <c r="AZ44" s="38" t="s">
        <v>3</v>
      </c>
      <c r="BA44" s="39">
        <v>0</v>
      </c>
      <c r="BB44" s="38">
        <v>1</v>
      </c>
      <c r="BC44" s="38" t="s">
        <v>3</v>
      </c>
      <c r="BD44" s="39">
        <v>2</v>
      </c>
      <c r="BF44" s="38">
        <v>2</v>
      </c>
      <c r="BG44" s="38" t="s">
        <v>3</v>
      </c>
      <c r="BH44" s="39">
        <v>1</v>
      </c>
      <c r="BI44" s="291">
        <v>0</v>
      </c>
      <c r="BJ44" s="291" t="s">
        <v>3</v>
      </c>
      <c r="BK44" s="292">
        <v>1</v>
      </c>
      <c r="BL44" s="38">
        <v>2</v>
      </c>
      <c r="BM44" s="38" t="s">
        <v>3</v>
      </c>
      <c r="BN44" s="39">
        <v>1</v>
      </c>
      <c r="BO44" s="377">
        <v>1</v>
      </c>
      <c r="BP44" s="377" t="s">
        <v>3</v>
      </c>
      <c r="BQ44" s="378">
        <v>0</v>
      </c>
      <c r="BR44" s="38">
        <v>2</v>
      </c>
      <c r="BS44" s="38" t="s">
        <v>3</v>
      </c>
      <c r="BT44" s="39">
        <v>1</v>
      </c>
      <c r="BU44" s="38">
        <v>1</v>
      </c>
      <c r="BV44" s="38" t="s">
        <v>3</v>
      </c>
      <c r="BW44" s="39">
        <v>1</v>
      </c>
      <c r="BX44" s="38">
        <v>3</v>
      </c>
      <c r="BY44" s="38" t="s">
        <v>3</v>
      </c>
      <c r="BZ44" s="39">
        <v>1</v>
      </c>
      <c r="CA44" s="38">
        <v>3</v>
      </c>
      <c r="CB44" s="38" t="s">
        <v>3</v>
      </c>
      <c r="CC44" s="39">
        <v>1</v>
      </c>
      <c r="CD44" s="38">
        <v>1</v>
      </c>
      <c r="CE44" s="38" t="s">
        <v>3</v>
      </c>
      <c r="CF44" s="39">
        <v>1</v>
      </c>
      <c r="CG44" s="38">
        <v>0</v>
      </c>
      <c r="CH44" s="38" t="s">
        <v>3</v>
      </c>
      <c r="CI44" s="39">
        <v>1</v>
      </c>
      <c r="CJ44" s="38">
        <v>1</v>
      </c>
      <c r="CK44" s="38" t="s">
        <v>3</v>
      </c>
      <c r="CL44" s="39">
        <v>0</v>
      </c>
      <c r="CM44" s="38">
        <v>1</v>
      </c>
      <c r="CN44" s="38" t="s">
        <v>3</v>
      </c>
      <c r="CO44" s="39">
        <v>1</v>
      </c>
      <c r="CP44" s="38">
        <v>1</v>
      </c>
      <c r="CQ44" s="38" t="s">
        <v>3</v>
      </c>
      <c r="CR44" s="39">
        <v>0</v>
      </c>
      <c r="CS44" s="38">
        <v>1</v>
      </c>
      <c r="CT44" s="38" t="s">
        <v>3</v>
      </c>
      <c r="CU44" s="39">
        <v>1</v>
      </c>
      <c r="CV44" s="345">
        <v>1</v>
      </c>
      <c r="CW44" s="345" t="s">
        <v>3</v>
      </c>
      <c r="CX44" s="346">
        <v>1</v>
      </c>
      <c r="CY44" s="38">
        <v>2</v>
      </c>
      <c r="CZ44" s="38" t="s">
        <v>3</v>
      </c>
      <c r="DA44" s="39">
        <v>1</v>
      </c>
      <c r="DB44" s="38">
        <v>0</v>
      </c>
      <c r="DC44" s="38" t="s">
        <v>3</v>
      </c>
      <c r="DD44" s="39">
        <v>1</v>
      </c>
      <c r="DF44" s="284">
        <f t="shared" si="31"/>
        <v>0</v>
      </c>
      <c r="DI44" s="284">
        <f t="shared" si="32"/>
        <v>0</v>
      </c>
      <c r="DL44" s="284">
        <f>IF(F44="",0,IF(AND(F44=O44,H44=Q44),3,IF(F44-O44=H44-Q44,2,IF((F44-H44)*(O44-Q44)&gt;0,1,0))))</f>
        <v>0</v>
      </c>
      <c r="DO44" s="284">
        <f>IF(F44="",0,IF(AND(F44=R44,H44=T44),3,IF(F44-R44=H44-T44,2,IF((F44-H44)*(R44-T44)&gt;0,1,0))))</f>
        <v>1</v>
      </c>
      <c r="DR44" s="284">
        <f>IF(F44="",0,IF(AND(F44=U44,H44=W44),3,IF(F44-U44=H44-W44,2,IF((F44-H44)*(U44-W44)&gt;0,1,0))))</f>
        <v>0</v>
      </c>
      <c r="DU44" s="284">
        <f>IF(F44="",0,IF(AND(F44=X44,H44=Z44),3,IF(F44-X44=H44-Z44,2,IF((F44-H44)*(X44-Z44)&gt;0,1,0))))</f>
        <v>0</v>
      </c>
      <c r="DX44" s="284">
        <f>IF(F44="",0,IF(AND(F44=AA44,H44=AC44),3,IF(F44-AA44=H44-AC44,2,IF((F44-H44)*(AA44-AC44)&gt;0,1,0))))</f>
        <v>0</v>
      </c>
      <c r="EA44" s="284">
        <f>IF(F44="",0,IF(AND(F44=AD44,H44=AF44),3,IF(F44-AD44=H44-AF44,2,IF((F44-H44)*(AD44-AF44)&gt;0,1,0))))</f>
        <v>0</v>
      </c>
      <c r="ED44" s="284">
        <f>IF(F44="",0,IF(AND(F44=AG44,H44=AI44),3,IF(F44-AG44=H44-AI44,2,IF((F44-H44)*(AG44-AI44)&gt;0,1,0))))</f>
        <v>1</v>
      </c>
      <c r="EG44" s="284">
        <f t="shared" si="33"/>
        <v>0</v>
      </c>
      <c r="EJ44" s="284">
        <f>IF(F44="",0,IF(AND(F44=AM44,H44=AO44),3,IF(F44-AM44=H44-AO44,2,IF((F44-H44)*(AM44-AO44)&gt;0,1,0))))</f>
        <v>1</v>
      </c>
      <c r="EM44" s="284">
        <f>IF(F44="",0,IF(AND(F44=AP44,H44=AR44),3,IF(F44-AP44=H44-AR44,2,IF((F44-H44)*(AP44-AR44)&gt;0,1,0))))</f>
        <v>0</v>
      </c>
      <c r="EP44" s="284">
        <f>IF(F44="",0,IF(AND(F44=AS44,H44=AU44),3,IF(F44-AS44=H44-AU44,2,IF((F44-H44)*(AS44-AU44)&gt;0,1,0))))</f>
        <v>1</v>
      </c>
      <c r="ES44" s="284">
        <f>IF(F44="",0,IF(AND(F44=AV44,H44=AX44),3,IF(F44-AV44=H44-AX44,2,IF((F44-H44)*(AV44-AX44)&gt;0,1,0))))</f>
        <v>0</v>
      </c>
      <c r="EV44" s="284">
        <f t="shared" si="34"/>
        <v>0</v>
      </c>
      <c r="EY44" s="284">
        <f t="shared" si="35"/>
        <v>1</v>
      </c>
      <c r="EZ44" s="284">
        <f t="shared" si="36"/>
        <v>0</v>
      </c>
      <c r="FA44" s="284">
        <f t="shared" si="37"/>
        <v>1</v>
      </c>
      <c r="FB44" s="284">
        <f t="shared" si="38"/>
        <v>0</v>
      </c>
      <c r="FC44" s="284">
        <f t="shared" si="39"/>
        <v>0</v>
      </c>
      <c r="FD44" s="284">
        <f aca="true" t="shared" si="52" ref="FD44:FD107">IF(F44="",0,IF(AND(F44=BR44,H44=BT44),3,IF(F44-BR44=H44-BT44,2,IF((F44-H44)*(BR44-BT44)&gt;0,1,0))))</f>
        <v>0</v>
      </c>
      <c r="FE44" s="284">
        <f t="shared" si="40"/>
        <v>0</v>
      </c>
      <c r="FF44" s="284">
        <f t="shared" si="41"/>
        <v>0</v>
      </c>
      <c r="FG44" s="284">
        <f t="shared" si="42"/>
        <v>0</v>
      </c>
      <c r="FH44" s="284">
        <f t="shared" si="43"/>
        <v>0</v>
      </c>
      <c r="FI44" s="284">
        <f t="shared" si="44"/>
        <v>1</v>
      </c>
      <c r="FJ44" s="284">
        <f t="shared" si="45"/>
        <v>0</v>
      </c>
      <c r="FK44" s="284">
        <f t="shared" si="46"/>
        <v>0</v>
      </c>
      <c r="FL44" s="284">
        <f t="shared" si="47"/>
        <v>0</v>
      </c>
      <c r="FM44" s="284">
        <f t="shared" si="48"/>
        <v>0</v>
      </c>
      <c r="FN44" s="284">
        <f t="shared" si="49"/>
        <v>0</v>
      </c>
      <c r="FO44" s="284">
        <f t="shared" si="50"/>
        <v>0</v>
      </c>
      <c r="FP44" s="284">
        <f t="shared" si="51"/>
        <v>1</v>
      </c>
    </row>
    <row r="45" spans="1:172" ht="12.75">
      <c r="A45" s="33" t="s">
        <v>1</v>
      </c>
      <c r="B45" s="197" t="s">
        <v>84</v>
      </c>
      <c r="C45" s="34" t="str">
        <f>A45</f>
        <v>Frankreich</v>
      </c>
      <c r="D45" s="35" t="s">
        <v>3</v>
      </c>
      <c r="E45" s="35" t="str">
        <f>A43</f>
        <v>Mexiko</v>
      </c>
      <c r="F45" s="183">
        <f>IF(aktuell!F8="","",aktuell!$F$8)</f>
        <v>0</v>
      </c>
      <c r="G45" s="183" t="s">
        <v>3</v>
      </c>
      <c r="H45" s="184">
        <f>IF(aktuell!H8="","",aktuell!$H$8)</f>
        <v>2</v>
      </c>
      <c r="I45" s="35">
        <v>1</v>
      </c>
      <c r="J45" s="35" t="s">
        <v>3</v>
      </c>
      <c r="K45" s="36">
        <v>0</v>
      </c>
      <c r="L45" s="35">
        <v>1</v>
      </c>
      <c r="M45" s="35" t="s">
        <v>3</v>
      </c>
      <c r="N45" s="36">
        <v>1</v>
      </c>
      <c r="O45" s="242">
        <v>3</v>
      </c>
      <c r="P45" s="242" t="s">
        <v>3</v>
      </c>
      <c r="Q45" s="243">
        <v>1</v>
      </c>
      <c r="R45" s="35">
        <v>3</v>
      </c>
      <c r="S45" s="35" t="s">
        <v>3</v>
      </c>
      <c r="T45" s="36">
        <v>1</v>
      </c>
      <c r="U45" s="35">
        <v>3</v>
      </c>
      <c r="V45" s="35" t="s">
        <v>3</v>
      </c>
      <c r="W45" s="36">
        <v>1</v>
      </c>
      <c r="X45" s="35">
        <v>3</v>
      </c>
      <c r="Y45" s="35" t="s">
        <v>3</v>
      </c>
      <c r="Z45" s="36">
        <v>0</v>
      </c>
      <c r="AA45" s="35">
        <v>2</v>
      </c>
      <c r="AB45" s="35" t="s">
        <v>3</v>
      </c>
      <c r="AC45" s="36">
        <v>2</v>
      </c>
      <c r="AD45" s="35">
        <v>2</v>
      </c>
      <c r="AE45" s="35" t="s">
        <v>3</v>
      </c>
      <c r="AF45" s="36">
        <v>0</v>
      </c>
      <c r="AG45" s="35">
        <v>1</v>
      </c>
      <c r="AH45" s="35" t="s">
        <v>3</v>
      </c>
      <c r="AI45" s="36">
        <v>2</v>
      </c>
      <c r="AJ45" s="35">
        <v>1</v>
      </c>
      <c r="AK45" s="35" t="s">
        <v>3</v>
      </c>
      <c r="AL45" s="36">
        <v>2</v>
      </c>
      <c r="AM45" s="35">
        <v>1</v>
      </c>
      <c r="AN45" s="35" t="s">
        <v>3</v>
      </c>
      <c r="AO45" s="36">
        <v>1</v>
      </c>
      <c r="AP45" s="35">
        <v>2</v>
      </c>
      <c r="AQ45" s="35" t="s">
        <v>3</v>
      </c>
      <c r="AR45" s="36">
        <v>0</v>
      </c>
      <c r="AS45" s="35">
        <v>3</v>
      </c>
      <c r="AT45" s="35" t="s">
        <v>3</v>
      </c>
      <c r="AU45" s="36">
        <v>2</v>
      </c>
      <c r="AV45" s="35">
        <v>0</v>
      </c>
      <c r="AW45" s="35" t="s">
        <v>3</v>
      </c>
      <c r="AX45" s="36">
        <v>0</v>
      </c>
      <c r="AY45" s="35">
        <v>3</v>
      </c>
      <c r="AZ45" s="35" t="s">
        <v>3</v>
      </c>
      <c r="BA45" s="36">
        <v>0</v>
      </c>
      <c r="BB45" s="35">
        <v>2</v>
      </c>
      <c r="BC45" s="35" t="s">
        <v>3</v>
      </c>
      <c r="BD45" s="36">
        <v>0</v>
      </c>
      <c r="BF45" s="35">
        <v>1</v>
      </c>
      <c r="BG45" s="35" t="s">
        <v>3</v>
      </c>
      <c r="BH45" s="36">
        <v>1</v>
      </c>
      <c r="BI45" s="289">
        <v>2</v>
      </c>
      <c r="BJ45" s="289" t="s">
        <v>3</v>
      </c>
      <c r="BK45" s="290">
        <v>1</v>
      </c>
      <c r="BL45" s="35">
        <v>2</v>
      </c>
      <c r="BM45" s="35" t="s">
        <v>3</v>
      </c>
      <c r="BN45" s="36">
        <v>3</v>
      </c>
      <c r="BO45" s="375">
        <v>1</v>
      </c>
      <c r="BP45" s="375" t="s">
        <v>3</v>
      </c>
      <c r="BQ45" s="376">
        <v>0</v>
      </c>
      <c r="BR45" s="35">
        <v>2</v>
      </c>
      <c r="BS45" s="35" t="s">
        <v>3</v>
      </c>
      <c r="BT45" s="36">
        <v>0</v>
      </c>
      <c r="BU45" s="35">
        <v>1</v>
      </c>
      <c r="BV45" s="35" t="s">
        <v>3</v>
      </c>
      <c r="BW45" s="36">
        <v>0</v>
      </c>
      <c r="BX45" s="35">
        <v>2</v>
      </c>
      <c r="BY45" s="35" t="s">
        <v>3</v>
      </c>
      <c r="BZ45" s="36">
        <v>1</v>
      </c>
      <c r="CA45" s="35">
        <v>2</v>
      </c>
      <c r="CB45" s="35" t="s">
        <v>3</v>
      </c>
      <c r="CC45" s="36">
        <v>2</v>
      </c>
      <c r="CD45" s="35">
        <v>2</v>
      </c>
      <c r="CE45" s="35" t="s">
        <v>3</v>
      </c>
      <c r="CF45" s="36">
        <v>1</v>
      </c>
      <c r="CG45" s="35">
        <v>2</v>
      </c>
      <c r="CH45" s="35" t="s">
        <v>3</v>
      </c>
      <c r="CI45" s="36">
        <v>2</v>
      </c>
      <c r="CJ45" s="35">
        <v>3</v>
      </c>
      <c r="CK45" s="35" t="s">
        <v>3</v>
      </c>
      <c r="CL45" s="36">
        <v>1</v>
      </c>
      <c r="CM45" s="35">
        <v>2</v>
      </c>
      <c r="CN45" s="35" t="s">
        <v>3</v>
      </c>
      <c r="CO45" s="36">
        <v>1</v>
      </c>
      <c r="CP45" s="35">
        <v>2</v>
      </c>
      <c r="CQ45" s="35" t="s">
        <v>3</v>
      </c>
      <c r="CR45" s="36">
        <v>1</v>
      </c>
      <c r="CS45" s="35">
        <v>2</v>
      </c>
      <c r="CT45" s="35" t="s">
        <v>3</v>
      </c>
      <c r="CU45" s="36">
        <v>1</v>
      </c>
      <c r="CV45" s="343">
        <v>2</v>
      </c>
      <c r="CW45" s="343" t="s">
        <v>3</v>
      </c>
      <c r="CX45" s="344">
        <v>0</v>
      </c>
      <c r="CY45" s="35">
        <v>2</v>
      </c>
      <c r="CZ45" s="35" t="s">
        <v>3</v>
      </c>
      <c r="DA45" s="36">
        <v>0</v>
      </c>
      <c r="DB45" s="35">
        <v>1</v>
      </c>
      <c r="DC45" s="35" t="s">
        <v>3</v>
      </c>
      <c r="DD45" s="36">
        <v>2</v>
      </c>
      <c r="DF45" s="284">
        <f t="shared" si="31"/>
        <v>0</v>
      </c>
      <c r="DI45" s="284">
        <f t="shared" si="32"/>
        <v>0</v>
      </c>
      <c r="DL45" s="284">
        <f>IF(F45="",0,IF(AND(F45=O45,H45=Q45),3,IF(F45-O45=H45-Q45,2,IF((F45-H45)*(O45-Q45)&gt;0,1,0))))</f>
        <v>0</v>
      </c>
      <c r="DO45" s="284">
        <f>IF(F45="",0,IF(AND(F45=R45,H45=T45),3,IF(F45-R45=H45-T45,2,IF((F45-H45)*(R45-T45)&gt;0,1,0))))</f>
        <v>0</v>
      </c>
      <c r="DR45" s="284">
        <f>IF(F45="",0,IF(AND(F45=U45,H45=W45),3,IF(F45-U45=H45-W45,2,IF((F45-H45)*(U45-W45)&gt;0,1,0))))</f>
        <v>0</v>
      </c>
      <c r="DU45" s="284">
        <f>IF(F45="",0,IF(AND(F45=X45,H45=Z45),3,IF(F45-X45=H45-Z45,2,IF((F45-H45)*(X45-Z45)&gt;0,1,0))))</f>
        <v>0</v>
      </c>
      <c r="DX45" s="284">
        <f>IF(F45="",0,IF(AND(F45=AA45,H45=AC45),3,IF(F45-AA45=H45-AC45,2,IF((F45-H45)*(AA45-AC45)&gt;0,1,0))))</f>
        <v>0</v>
      </c>
      <c r="EA45" s="284">
        <f>IF(F45="",0,IF(AND(F45=AD45,H45=AF45),3,IF(F45-AD45=H45-AF45,2,IF((F45-H45)*(AD45-AF45)&gt;0,1,0))))</f>
        <v>0</v>
      </c>
      <c r="ED45" s="284">
        <f>IF(F45="",0,IF(AND(F45=AG45,H45=AI45),3,IF(F45-AG45=H45-AI45,2,IF((F45-H45)*(AG45-AI45)&gt;0,1,0))))</f>
        <v>1</v>
      </c>
      <c r="EG45" s="284">
        <f t="shared" si="33"/>
        <v>1</v>
      </c>
      <c r="EJ45" s="284">
        <f>IF(F45="",0,IF(AND(F45=AM45,H45=AO45),3,IF(F45-AM45=H45-AO45,2,IF((F45-H45)*(AM45-AO45)&gt;0,1,0))))</f>
        <v>0</v>
      </c>
      <c r="EM45" s="284">
        <f>IF(F45="",0,IF(AND(F45=AP45,H45=AR45),3,IF(F45-AP45=H45-AR45,2,IF((F45-H45)*(AP45-AR45)&gt;0,1,0))))</f>
        <v>0</v>
      </c>
      <c r="EP45" s="284">
        <f>IF(F45="",0,IF(AND(F45=AS45,H45=AU45),3,IF(F45-AS45=H45-AU45,2,IF((F45-H45)*(AS45-AU45)&gt;0,1,0))))</f>
        <v>0</v>
      </c>
      <c r="ES45" s="284">
        <f>IF(F45="",0,IF(AND(F45=AV45,H45=AX45),3,IF(F45-AV45=H45-AX45,2,IF((F45-H45)*(AV45-AX45)&gt;0,1,0))))</f>
        <v>0</v>
      </c>
      <c r="EV45" s="284">
        <f t="shared" si="34"/>
        <v>0</v>
      </c>
      <c r="EY45" s="284">
        <f t="shared" si="35"/>
        <v>0</v>
      </c>
      <c r="EZ45" s="284">
        <f t="shared" si="36"/>
        <v>0</v>
      </c>
      <c r="FA45" s="284">
        <f t="shared" si="37"/>
        <v>0</v>
      </c>
      <c r="FB45" s="284">
        <f t="shared" si="38"/>
        <v>1</v>
      </c>
      <c r="FC45" s="284">
        <f t="shared" si="39"/>
        <v>0</v>
      </c>
      <c r="FD45" s="284">
        <f t="shared" si="52"/>
        <v>0</v>
      </c>
      <c r="FE45" s="284">
        <f t="shared" si="40"/>
        <v>0</v>
      </c>
      <c r="FF45" s="284">
        <f t="shared" si="41"/>
        <v>0</v>
      </c>
      <c r="FG45" s="284">
        <f t="shared" si="42"/>
        <v>0</v>
      </c>
      <c r="FH45" s="284">
        <f t="shared" si="43"/>
        <v>0</v>
      </c>
      <c r="FI45" s="284">
        <f t="shared" si="44"/>
        <v>0</v>
      </c>
      <c r="FJ45" s="284">
        <f t="shared" si="45"/>
        <v>0</v>
      </c>
      <c r="FK45" s="284">
        <f t="shared" si="46"/>
        <v>0</v>
      </c>
      <c r="FL45" s="284">
        <f t="shared" si="47"/>
        <v>0</v>
      </c>
      <c r="FM45" s="284">
        <f t="shared" si="48"/>
        <v>0</v>
      </c>
      <c r="FN45" s="284">
        <f t="shared" si="49"/>
        <v>0</v>
      </c>
      <c r="FO45" s="284">
        <f t="shared" si="50"/>
        <v>0</v>
      </c>
      <c r="FP45" s="284">
        <f t="shared" si="51"/>
        <v>1</v>
      </c>
    </row>
    <row r="46" spans="1:172" ht="12.75">
      <c r="A46" s="40"/>
      <c r="B46" s="198" t="s">
        <v>85</v>
      </c>
      <c r="C46" s="37" t="str">
        <f>A45</f>
        <v>Frankreich</v>
      </c>
      <c r="D46" s="38" t="s">
        <v>3</v>
      </c>
      <c r="E46" s="38" t="str">
        <f>A42</f>
        <v>Südafrika</v>
      </c>
      <c r="F46" s="185">
        <f>IF(aktuell!F9="","",aktuell!$F$9)</f>
        <v>1</v>
      </c>
      <c r="G46" s="185" t="s">
        <v>3</v>
      </c>
      <c r="H46" s="186">
        <f>IF(aktuell!H9="","",aktuell!$H$9)</f>
        <v>2</v>
      </c>
      <c r="I46" s="38">
        <v>1</v>
      </c>
      <c r="J46" s="38" t="s">
        <v>3</v>
      </c>
      <c r="K46" s="39">
        <v>1</v>
      </c>
      <c r="L46" s="38">
        <v>2</v>
      </c>
      <c r="M46" s="38" t="s">
        <v>3</v>
      </c>
      <c r="N46" s="39">
        <v>0</v>
      </c>
      <c r="O46" s="244">
        <v>1</v>
      </c>
      <c r="P46" s="244" t="s">
        <v>3</v>
      </c>
      <c r="Q46" s="245">
        <v>1</v>
      </c>
      <c r="R46" s="38">
        <v>3</v>
      </c>
      <c r="S46" s="38" t="s">
        <v>3</v>
      </c>
      <c r="T46" s="39">
        <v>0</v>
      </c>
      <c r="U46" s="38">
        <v>2</v>
      </c>
      <c r="V46" s="38" t="s">
        <v>3</v>
      </c>
      <c r="W46" s="39">
        <v>0</v>
      </c>
      <c r="X46" s="38">
        <v>1</v>
      </c>
      <c r="Y46" s="38" t="s">
        <v>3</v>
      </c>
      <c r="Z46" s="39">
        <v>0</v>
      </c>
      <c r="AA46" s="38">
        <v>3</v>
      </c>
      <c r="AB46" s="38" t="s">
        <v>3</v>
      </c>
      <c r="AC46" s="39">
        <v>0</v>
      </c>
      <c r="AD46" s="38">
        <v>2</v>
      </c>
      <c r="AE46" s="38" t="s">
        <v>3</v>
      </c>
      <c r="AF46" s="39">
        <v>1</v>
      </c>
      <c r="AG46" s="38">
        <v>2</v>
      </c>
      <c r="AH46" s="38" t="s">
        <v>3</v>
      </c>
      <c r="AI46" s="39">
        <v>1</v>
      </c>
      <c r="AJ46" s="38">
        <v>2</v>
      </c>
      <c r="AK46" s="38" t="s">
        <v>3</v>
      </c>
      <c r="AL46" s="39">
        <v>2</v>
      </c>
      <c r="AM46" s="38">
        <v>0</v>
      </c>
      <c r="AN46" s="38" t="s">
        <v>3</v>
      </c>
      <c r="AO46" s="39">
        <v>0</v>
      </c>
      <c r="AP46" s="38">
        <v>2</v>
      </c>
      <c r="AQ46" s="38" t="s">
        <v>3</v>
      </c>
      <c r="AR46" s="39">
        <v>0</v>
      </c>
      <c r="AS46" s="38">
        <v>1</v>
      </c>
      <c r="AT46" s="38" t="s">
        <v>3</v>
      </c>
      <c r="AU46" s="39">
        <v>2</v>
      </c>
      <c r="AV46" s="38">
        <v>3</v>
      </c>
      <c r="AW46" s="38" t="s">
        <v>3</v>
      </c>
      <c r="AX46" s="39">
        <v>1</v>
      </c>
      <c r="AY46" s="38">
        <v>0</v>
      </c>
      <c r="AZ46" s="38" t="s">
        <v>3</v>
      </c>
      <c r="BA46" s="39">
        <v>3</v>
      </c>
      <c r="BB46" s="38">
        <v>3</v>
      </c>
      <c r="BC46" s="38" t="s">
        <v>3</v>
      </c>
      <c r="BD46" s="39">
        <v>0</v>
      </c>
      <c r="BF46" s="38">
        <v>3</v>
      </c>
      <c r="BG46" s="38" t="s">
        <v>3</v>
      </c>
      <c r="BH46" s="39">
        <v>1</v>
      </c>
      <c r="BI46" s="291">
        <v>1</v>
      </c>
      <c r="BJ46" s="291" t="s">
        <v>3</v>
      </c>
      <c r="BK46" s="292">
        <v>0</v>
      </c>
      <c r="BL46" s="38">
        <v>2</v>
      </c>
      <c r="BM46" s="38">
        <v>3</v>
      </c>
      <c r="BN46" s="39">
        <v>0</v>
      </c>
      <c r="BO46" s="377">
        <v>1</v>
      </c>
      <c r="BP46" s="377" t="s">
        <v>3</v>
      </c>
      <c r="BQ46" s="378">
        <v>1</v>
      </c>
      <c r="BR46" s="38">
        <v>3</v>
      </c>
      <c r="BS46" s="38" t="s">
        <v>3</v>
      </c>
      <c r="BT46" s="39">
        <v>0</v>
      </c>
      <c r="BU46" s="38">
        <v>1</v>
      </c>
      <c r="BV46" s="38" t="s">
        <v>3</v>
      </c>
      <c r="BW46" s="39">
        <v>1</v>
      </c>
      <c r="BX46" s="38">
        <v>0</v>
      </c>
      <c r="BY46" s="38" t="s">
        <v>3</v>
      </c>
      <c r="BZ46" s="39">
        <v>1</v>
      </c>
      <c r="CA46" s="38">
        <v>1</v>
      </c>
      <c r="CB46" s="38" t="s">
        <v>3</v>
      </c>
      <c r="CC46" s="39">
        <v>0</v>
      </c>
      <c r="CD46" s="38">
        <v>2</v>
      </c>
      <c r="CE46" s="38" t="s">
        <v>3</v>
      </c>
      <c r="CF46" s="39">
        <v>0</v>
      </c>
      <c r="CG46" s="38">
        <v>3</v>
      </c>
      <c r="CH46" s="38" t="s">
        <v>3</v>
      </c>
      <c r="CI46" s="39">
        <v>1</v>
      </c>
      <c r="CJ46" s="38">
        <v>1</v>
      </c>
      <c r="CK46" s="38" t="s">
        <v>3</v>
      </c>
      <c r="CL46" s="39">
        <v>0</v>
      </c>
      <c r="CM46" s="38">
        <v>3</v>
      </c>
      <c r="CN46" s="38" t="s">
        <v>3</v>
      </c>
      <c r="CO46" s="39">
        <v>0</v>
      </c>
      <c r="CP46" s="38">
        <v>1</v>
      </c>
      <c r="CQ46" s="38" t="s">
        <v>3</v>
      </c>
      <c r="CR46" s="39">
        <v>2</v>
      </c>
      <c r="CS46" s="38">
        <v>1</v>
      </c>
      <c r="CT46" s="38" t="s">
        <v>3</v>
      </c>
      <c r="CU46" s="39">
        <v>2</v>
      </c>
      <c r="CV46" s="345">
        <v>0</v>
      </c>
      <c r="CW46" s="345" t="s">
        <v>3</v>
      </c>
      <c r="CX46" s="346">
        <v>0</v>
      </c>
      <c r="CY46" s="38">
        <v>2</v>
      </c>
      <c r="CZ46" s="38" t="s">
        <v>3</v>
      </c>
      <c r="DA46" s="39">
        <v>1</v>
      </c>
      <c r="DB46" s="38">
        <v>1</v>
      </c>
      <c r="DC46" s="38" t="s">
        <v>3</v>
      </c>
      <c r="DD46" s="39">
        <v>0</v>
      </c>
      <c r="DF46" s="284">
        <f t="shared" si="31"/>
        <v>0</v>
      </c>
      <c r="DI46" s="284">
        <f t="shared" si="32"/>
        <v>0</v>
      </c>
      <c r="DL46" s="284">
        <f>IF(F46="",0,IF(AND(F46=O46,H46=Q46),3,IF(F46-O46=H46-Q46,2,IF((F46-H46)*(O46-Q46)&gt;0,1,0))))</f>
        <v>0</v>
      </c>
      <c r="DO46" s="284">
        <f>IF(F46="",0,IF(AND(F46=R46,H46=T46),3,IF(F46-R46=H46-T46,2,IF((F46-H46)*(R46-T46)&gt;0,1,0))))</f>
        <v>0</v>
      </c>
      <c r="DR46" s="284">
        <f>IF(F46="",0,IF(AND(F46=U46,H46=W46),3,IF(F46-U46=H46-W46,2,IF((F46-H46)*(U46-W46)&gt;0,1,0))))</f>
        <v>0</v>
      </c>
      <c r="DU46" s="284">
        <f>IF(F46="",0,IF(AND(F46=X46,H46=Z46),3,IF(F46-X46=H46-Z46,2,IF((F46-H46)*(X46-Z46)&gt;0,1,0))))</f>
        <v>0</v>
      </c>
      <c r="DX46" s="284">
        <f>IF(F46="",0,IF(AND(F46=AA46,H46=AC46),3,IF(F46-AA46=H46-AC46,2,IF((F46-H46)*(AA46-AC46)&gt;0,1,0))))</f>
        <v>0</v>
      </c>
      <c r="EA46" s="284">
        <f>IF(F46="",0,IF(AND(F46=AD46,H46=AF46),3,IF(F46-AD46=H46-AF46,2,IF((F46-H46)*(AD46-AF46)&gt;0,1,0))))</f>
        <v>0</v>
      </c>
      <c r="ED46" s="284">
        <f>IF(F46="",0,IF(AND(F46=AG46,H46=AI46),3,IF(F46-AG46=H46-AI46,2,IF((F46-H46)*(AG46-AI46)&gt;0,1,0))))</f>
        <v>0</v>
      </c>
      <c r="EG46" s="284">
        <f t="shared" si="33"/>
        <v>0</v>
      </c>
      <c r="EJ46" s="284">
        <f>IF(F46="",0,IF(AND(F46=AM46,H46=AO46),3,IF(F46-AM46=H46-AO46,2,IF((F46-H46)*(AM46-AO46)&gt;0,1,0))))</f>
        <v>0</v>
      </c>
      <c r="EM46" s="284">
        <f>IF(F46="",0,IF(AND(F46=AP46,H46=AR46),3,IF(F46-AP46=H46-AR46,2,IF((F46-H46)*(AP46-AR46)&gt;0,1,0))))</f>
        <v>0</v>
      </c>
      <c r="EP46" s="284">
        <f>IF(F46="",0,IF(AND(F46=AS46,H46=AU46),3,IF(F46-AS46=H46-AU46,2,IF((F46-H46)*(AS46-AU46)&gt;0,1,0))))</f>
        <v>3</v>
      </c>
      <c r="ES46" s="284">
        <f>IF(F46="",0,IF(AND(F46=AV46,H46=AX46),3,IF(F46-AV46=H46-AX46,2,IF((F46-H46)*(AV46-AX46)&gt;0,1,0))))</f>
        <v>0</v>
      </c>
      <c r="EV46" s="284">
        <f t="shared" si="34"/>
        <v>1</v>
      </c>
      <c r="EY46" s="284">
        <f t="shared" si="35"/>
        <v>0</v>
      </c>
      <c r="EZ46" s="284">
        <f t="shared" si="36"/>
        <v>0</v>
      </c>
      <c r="FA46" s="284">
        <f t="shared" si="37"/>
        <v>0</v>
      </c>
      <c r="FB46" s="284">
        <f t="shared" si="38"/>
        <v>0</v>
      </c>
      <c r="FC46" s="284">
        <f t="shared" si="39"/>
        <v>0</v>
      </c>
      <c r="FD46" s="284">
        <f t="shared" si="52"/>
        <v>0</v>
      </c>
      <c r="FE46" s="284">
        <f t="shared" si="40"/>
        <v>0</v>
      </c>
      <c r="FF46" s="284">
        <f t="shared" si="41"/>
        <v>2</v>
      </c>
      <c r="FG46" s="284">
        <f t="shared" si="42"/>
        <v>0</v>
      </c>
      <c r="FH46" s="284">
        <f t="shared" si="43"/>
        <v>0</v>
      </c>
      <c r="FI46" s="284">
        <f t="shared" si="44"/>
        <v>0</v>
      </c>
      <c r="FJ46" s="284">
        <f t="shared" si="45"/>
        <v>0</v>
      </c>
      <c r="FK46" s="284">
        <f t="shared" si="46"/>
        <v>0</v>
      </c>
      <c r="FL46" s="284">
        <f t="shared" si="47"/>
        <v>3</v>
      </c>
      <c r="FM46" s="284">
        <f t="shared" si="48"/>
        <v>3</v>
      </c>
      <c r="FN46" s="284">
        <f t="shared" si="49"/>
        <v>0</v>
      </c>
      <c r="FO46" s="284">
        <f t="shared" si="50"/>
        <v>0</v>
      </c>
      <c r="FP46" s="284">
        <f t="shared" si="51"/>
        <v>0</v>
      </c>
    </row>
    <row r="47" spans="1:172" ht="12.75">
      <c r="A47" s="41"/>
      <c r="B47" s="199" t="s">
        <v>85</v>
      </c>
      <c r="C47" s="43" t="str">
        <f>A43</f>
        <v>Mexiko</v>
      </c>
      <c r="D47" s="44" t="s">
        <v>3</v>
      </c>
      <c r="E47" s="44" t="str">
        <f>A44</f>
        <v>Uruguay</v>
      </c>
      <c r="F47" s="187">
        <f>IF(aktuell!F10="","",aktuell!$F$10)</f>
        <v>0</v>
      </c>
      <c r="G47" s="187" t="s">
        <v>3</v>
      </c>
      <c r="H47" s="188">
        <f>IF(aktuell!H10="","",aktuell!$H$10)</f>
        <v>1</v>
      </c>
      <c r="I47" s="44">
        <v>1</v>
      </c>
      <c r="J47" s="44" t="s">
        <v>3</v>
      </c>
      <c r="K47" s="45">
        <v>0</v>
      </c>
      <c r="L47" s="44">
        <v>1</v>
      </c>
      <c r="M47" s="44" t="s">
        <v>3</v>
      </c>
      <c r="N47" s="45">
        <v>1</v>
      </c>
      <c r="O47" s="246">
        <v>2</v>
      </c>
      <c r="P47" s="246" t="s">
        <v>3</v>
      </c>
      <c r="Q47" s="247">
        <v>0</v>
      </c>
      <c r="R47" s="44">
        <v>2</v>
      </c>
      <c r="S47" s="44" t="s">
        <v>3</v>
      </c>
      <c r="T47" s="45">
        <v>1</v>
      </c>
      <c r="U47" s="44">
        <v>1</v>
      </c>
      <c r="V47" s="44" t="s">
        <v>3</v>
      </c>
      <c r="W47" s="45">
        <v>1</v>
      </c>
      <c r="X47" s="44">
        <v>1</v>
      </c>
      <c r="Y47" s="44" t="s">
        <v>3</v>
      </c>
      <c r="Z47" s="45">
        <v>2</v>
      </c>
      <c r="AA47" s="44">
        <v>1</v>
      </c>
      <c r="AB47" s="44" t="s">
        <v>3</v>
      </c>
      <c r="AC47" s="45">
        <v>0</v>
      </c>
      <c r="AD47" s="44">
        <v>2</v>
      </c>
      <c r="AE47" s="44" t="s">
        <v>3</v>
      </c>
      <c r="AF47" s="45">
        <v>1</v>
      </c>
      <c r="AG47" s="44">
        <v>1</v>
      </c>
      <c r="AH47" s="44" t="s">
        <v>3</v>
      </c>
      <c r="AI47" s="45">
        <v>2</v>
      </c>
      <c r="AJ47" s="44">
        <v>3</v>
      </c>
      <c r="AK47" s="44" t="s">
        <v>3</v>
      </c>
      <c r="AL47" s="45">
        <v>0</v>
      </c>
      <c r="AM47" s="44">
        <v>2</v>
      </c>
      <c r="AN47" s="44" t="s">
        <v>3</v>
      </c>
      <c r="AO47" s="45">
        <v>2</v>
      </c>
      <c r="AP47" s="44">
        <v>1</v>
      </c>
      <c r="AQ47" s="44" t="s">
        <v>3</v>
      </c>
      <c r="AR47" s="45">
        <v>0</v>
      </c>
      <c r="AS47" s="44">
        <v>0</v>
      </c>
      <c r="AT47" s="44" t="s">
        <v>3</v>
      </c>
      <c r="AU47" s="45">
        <v>1</v>
      </c>
      <c r="AV47" s="44">
        <v>2</v>
      </c>
      <c r="AW47" s="44" t="s">
        <v>3</v>
      </c>
      <c r="AX47" s="45">
        <v>2</v>
      </c>
      <c r="AY47" s="44">
        <v>1</v>
      </c>
      <c r="AZ47" s="44" t="s">
        <v>3</v>
      </c>
      <c r="BA47" s="45">
        <v>2</v>
      </c>
      <c r="BB47" s="44">
        <v>0</v>
      </c>
      <c r="BC47" s="44" t="s">
        <v>3</v>
      </c>
      <c r="BD47" s="45">
        <v>1</v>
      </c>
      <c r="BF47" s="44">
        <v>2</v>
      </c>
      <c r="BG47" s="44" t="s">
        <v>3</v>
      </c>
      <c r="BH47" s="45">
        <v>0</v>
      </c>
      <c r="BI47" s="293">
        <v>2</v>
      </c>
      <c r="BJ47" s="293" t="s">
        <v>3</v>
      </c>
      <c r="BK47" s="294">
        <v>1</v>
      </c>
      <c r="BL47" s="44">
        <v>3</v>
      </c>
      <c r="BM47" s="44" t="s">
        <v>3</v>
      </c>
      <c r="BN47" s="45">
        <v>0</v>
      </c>
      <c r="BO47" s="379">
        <v>1</v>
      </c>
      <c r="BP47" s="379" t="s">
        <v>3</v>
      </c>
      <c r="BQ47" s="380">
        <v>1</v>
      </c>
      <c r="BR47" s="44">
        <v>1</v>
      </c>
      <c r="BS47" s="44" t="s">
        <v>3</v>
      </c>
      <c r="BT47" s="45">
        <v>0</v>
      </c>
      <c r="BU47" s="44">
        <v>2</v>
      </c>
      <c r="BV47" s="44" t="s">
        <v>3</v>
      </c>
      <c r="BW47" s="45">
        <v>1</v>
      </c>
      <c r="BX47" s="44">
        <v>3</v>
      </c>
      <c r="BY47" s="44" t="s">
        <v>3</v>
      </c>
      <c r="BZ47" s="45">
        <v>0</v>
      </c>
      <c r="CA47" s="44">
        <v>3</v>
      </c>
      <c r="CB47" s="44" t="s">
        <v>3</v>
      </c>
      <c r="CC47" s="45">
        <v>0</v>
      </c>
      <c r="CD47" s="44">
        <v>2</v>
      </c>
      <c r="CE47" s="44" t="s">
        <v>3</v>
      </c>
      <c r="CF47" s="45">
        <v>1</v>
      </c>
      <c r="CG47" s="44">
        <v>0</v>
      </c>
      <c r="CH47" s="44" t="s">
        <v>3</v>
      </c>
      <c r="CI47" s="45">
        <v>1</v>
      </c>
      <c r="CJ47" s="44">
        <v>1</v>
      </c>
      <c r="CK47" s="44" t="s">
        <v>3</v>
      </c>
      <c r="CL47" s="45">
        <v>1</v>
      </c>
      <c r="CM47" s="44">
        <v>1</v>
      </c>
      <c r="CN47" s="44" t="s">
        <v>3</v>
      </c>
      <c r="CO47" s="45">
        <v>0</v>
      </c>
      <c r="CP47" s="44">
        <v>2</v>
      </c>
      <c r="CQ47" s="44" t="s">
        <v>3</v>
      </c>
      <c r="CR47" s="45">
        <v>2</v>
      </c>
      <c r="CS47" s="44">
        <v>3</v>
      </c>
      <c r="CT47" s="44" t="s">
        <v>3</v>
      </c>
      <c r="CU47" s="45">
        <v>1</v>
      </c>
      <c r="CV47" s="347">
        <v>0</v>
      </c>
      <c r="CW47" s="347" t="s">
        <v>3</v>
      </c>
      <c r="CX47" s="348">
        <v>1</v>
      </c>
      <c r="CY47" s="44">
        <v>1</v>
      </c>
      <c r="CZ47" s="44" t="s">
        <v>3</v>
      </c>
      <c r="DA47" s="45">
        <v>1</v>
      </c>
      <c r="DB47" s="44">
        <v>2</v>
      </c>
      <c r="DC47" s="44" t="s">
        <v>3</v>
      </c>
      <c r="DD47" s="45">
        <v>2</v>
      </c>
      <c r="DF47" s="284">
        <f t="shared" si="31"/>
        <v>0</v>
      </c>
      <c r="DI47" s="284">
        <f t="shared" si="32"/>
        <v>0</v>
      </c>
      <c r="DL47" s="284">
        <f>IF(F47="",0,IF(AND(F47=O47,H47=Q47),3,IF(F47-O47=H47-Q47,2,IF((F47-H47)*(O47-Q47)&gt;0,1,0))))</f>
        <v>0</v>
      </c>
      <c r="DO47" s="284">
        <f>IF(F47="",0,IF(AND(F47=R47,H47=T47),3,IF(F47-R47=H47-T47,2,IF((F47-H47)*(R47-T47)&gt;0,1,0))))</f>
        <v>0</v>
      </c>
      <c r="DR47" s="284">
        <f>IF(F47="",0,IF(AND(F47=U47,H47=W47),3,IF(F47-U47=H47-W47,2,IF((F47-H47)*(U47-W47)&gt;0,1,0))))</f>
        <v>0</v>
      </c>
      <c r="DU47" s="284">
        <f>IF(F47="",0,IF(AND(F47=X47,H47=Z47),3,IF(F47-X47=H47-Z47,2,IF((F47-H47)*(X47-Z47)&gt;0,1,0))))</f>
        <v>2</v>
      </c>
      <c r="DX47" s="284">
        <f>IF(F47="",0,IF(AND(F47=AA47,H47=AC47),3,IF(F47-AA47=H47-AC47,2,IF((F47-H47)*(AA47-AC47)&gt;0,1,0))))</f>
        <v>0</v>
      </c>
      <c r="EA47" s="284">
        <f>IF(F47="",0,IF(AND(F47=AD47,H47=AF47),3,IF(F47-AD47=H47-AF47,2,IF((F47-H47)*(AD47-AF47)&gt;0,1,0))))</f>
        <v>0</v>
      </c>
      <c r="ED47" s="284">
        <f>IF(F47="",0,IF(AND(F47=AG47,H47=AI47),3,IF(F47-AG47=H47-AI47,2,IF((F47-H47)*(AG47-AI47)&gt;0,1,0))))</f>
        <v>2</v>
      </c>
      <c r="EG47" s="284">
        <f t="shared" si="33"/>
        <v>0</v>
      </c>
      <c r="EJ47" s="284">
        <f>IF(F47="",0,IF(AND(F47=AM47,H47=AO47),3,IF(F47-AM47=H47-AO47,2,IF((F47-H47)*(AM47-AO47)&gt;0,1,0))))</f>
        <v>0</v>
      </c>
      <c r="EM47" s="284">
        <f>IF(F47="",0,IF(AND(F47=AP47,H47=AR47),3,IF(F47-AP47=H47-AR47,2,IF((F47-H47)*(AP47-AR47)&gt;0,1,0))))</f>
        <v>0</v>
      </c>
      <c r="EP47" s="284">
        <f>IF(F47="",0,IF(AND(F47=AS47,H47=AU47),3,IF(F47-AS47=H47-AU47,2,IF((F47-H47)*(AS47-AU47)&gt;0,1,0))))</f>
        <v>3</v>
      </c>
      <c r="ES47" s="284">
        <f>IF(F47="",0,IF(AND(F47=AV47,H47=AX47),3,IF(F47-AV47=H47-AX47,2,IF((F47-H47)*(AV47-AX47)&gt;0,1,0))))</f>
        <v>0</v>
      </c>
      <c r="EV47" s="284">
        <f t="shared" si="34"/>
        <v>2</v>
      </c>
      <c r="EY47" s="284">
        <f t="shared" si="35"/>
        <v>3</v>
      </c>
      <c r="EZ47" s="284">
        <f t="shared" si="36"/>
        <v>0</v>
      </c>
      <c r="FA47" s="284">
        <f t="shared" si="37"/>
        <v>0</v>
      </c>
      <c r="FB47" s="284">
        <f t="shared" si="38"/>
        <v>0</v>
      </c>
      <c r="FC47" s="284">
        <f t="shared" si="39"/>
        <v>0</v>
      </c>
      <c r="FD47" s="284">
        <f t="shared" si="52"/>
        <v>0</v>
      </c>
      <c r="FE47" s="284">
        <f t="shared" si="40"/>
        <v>0</v>
      </c>
      <c r="FF47" s="284">
        <f t="shared" si="41"/>
        <v>0</v>
      </c>
      <c r="FG47" s="284">
        <f t="shared" si="42"/>
        <v>0</v>
      </c>
      <c r="FH47" s="284">
        <f t="shared" si="43"/>
        <v>0</v>
      </c>
      <c r="FI47" s="284">
        <f t="shared" si="44"/>
        <v>3</v>
      </c>
      <c r="FJ47" s="284">
        <f t="shared" si="45"/>
        <v>0</v>
      </c>
      <c r="FK47" s="284">
        <f t="shared" si="46"/>
        <v>0</v>
      </c>
      <c r="FL47" s="284">
        <f t="shared" si="47"/>
        <v>0</v>
      </c>
      <c r="FM47" s="284">
        <f t="shared" si="48"/>
        <v>0</v>
      </c>
      <c r="FN47" s="284">
        <f t="shared" si="49"/>
        <v>3</v>
      </c>
      <c r="FO47" s="284">
        <f t="shared" si="50"/>
        <v>0</v>
      </c>
      <c r="FP47" s="284">
        <f t="shared" si="51"/>
        <v>0</v>
      </c>
    </row>
    <row r="48" spans="6:172" ht="12.75">
      <c r="F48" s="200">
        <f>IF(aktuell!F11="","",aktuell!$F$5)</f>
      </c>
      <c r="G48" s="200"/>
      <c r="H48" s="200">
        <f>IF(aktuell!H11="","",aktuell!$H$11)</f>
      </c>
      <c r="N48"/>
      <c r="O48" s="239"/>
      <c r="P48" s="239"/>
      <c r="Q48" s="239"/>
      <c r="BI48" s="286"/>
      <c r="BJ48" s="286"/>
      <c r="BK48" s="286"/>
      <c r="BO48" s="372"/>
      <c r="BP48" s="372"/>
      <c r="BQ48" s="372"/>
      <c r="CV48" s="340"/>
      <c r="CW48" s="340"/>
      <c r="CX48" s="340"/>
      <c r="FA48" s="284">
        <f aca="true" t="shared" si="53" ref="FA48:FA111">IF(F48="",0,IF(AND(F48=BI48,H48=BK48),3,IF(F48-BI48=H48-BK48,2,IF((F48-H48)*(BI48-BK48)&gt;0,1,0))))</f>
        <v>0</v>
      </c>
      <c r="FB48" s="284">
        <f t="shared" si="38"/>
        <v>0</v>
      </c>
      <c r="FC48" s="284">
        <f t="shared" si="39"/>
        <v>0</v>
      </c>
      <c r="FD48" s="284">
        <f t="shared" si="52"/>
        <v>0</v>
      </c>
      <c r="FE48" s="284">
        <f t="shared" si="40"/>
        <v>0</v>
      </c>
      <c r="FF48" s="284">
        <f t="shared" si="41"/>
        <v>0</v>
      </c>
      <c r="FG48" s="284">
        <f t="shared" si="42"/>
        <v>0</v>
      </c>
      <c r="FH48" s="284">
        <f t="shared" si="43"/>
        <v>0</v>
      </c>
      <c r="FI48" s="284">
        <f t="shared" si="44"/>
        <v>0</v>
      </c>
      <c r="FJ48" s="284">
        <f t="shared" si="45"/>
        <v>0</v>
      </c>
      <c r="FK48" s="284">
        <f t="shared" si="46"/>
        <v>0</v>
      </c>
      <c r="FL48" s="284">
        <f t="shared" si="47"/>
        <v>0</v>
      </c>
      <c r="FM48" s="284">
        <f t="shared" si="48"/>
        <v>0</v>
      </c>
      <c r="FN48" s="284">
        <f t="shared" si="49"/>
        <v>0</v>
      </c>
      <c r="FO48" s="284">
        <f t="shared" si="50"/>
        <v>0</v>
      </c>
      <c r="FP48" s="284">
        <f t="shared" si="51"/>
        <v>0</v>
      </c>
    </row>
    <row r="49" spans="6:172" ht="12.75">
      <c r="F49" s="200">
        <f>IF(aktuell!F12="","",aktuell!$F$5)</f>
      </c>
      <c r="G49" s="192"/>
      <c r="H49" s="200">
        <f>IF(aktuell!H12="","",aktuell!$H$5)</f>
      </c>
      <c r="N49"/>
      <c r="O49" s="239"/>
      <c r="P49" s="239"/>
      <c r="Q49" s="239"/>
      <c r="BI49" s="286"/>
      <c r="BJ49" s="286"/>
      <c r="BK49" s="286"/>
      <c r="BO49" s="372"/>
      <c r="BP49" s="372"/>
      <c r="BQ49" s="372"/>
      <c r="CV49" s="340"/>
      <c r="CW49" s="340"/>
      <c r="CX49" s="340"/>
      <c r="FA49" s="284">
        <f t="shared" si="53"/>
        <v>0</v>
      </c>
      <c r="FB49" s="284">
        <f t="shared" si="38"/>
        <v>0</v>
      </c>
      <c r="FC49" s="284">
        <f t="shared" si="39"/>
        <v>0</v>
      </c>
      <c r="FD49" s="284">
        <f t="shared" si="52"/>
        <v>0</v>
      </c>
      <c r="FE49" s="284">
        <f t="shared" si="40"/>
        <v>0</v>
      </c>
      <c r="FF49" s="284">
        <f t="shared" si="41"/>
        <v>0</v>
      </c>
      <c r="FG49" s="284">
        <f t="shared" si="42"/>
        <v>0</v>
      </c>
      <c r="FH49" s="284">
        <f t="shared" si="43"/>
        <v>0</v>
      </c>
      <c r="FI49" s="284">
        <f t="shared" si="44"/>
        <v>0</v>
      </c>
      <c r="FJ49" s="284">
        <f t="shared" si="45"/>
        <v>0</v>
      </c>
      <c r="FK49" s="284">
        <f t="shared" si="46"/>
        <v>0</v>
      </c>
      <c r="FL49" s="284">
        <f t="shared" si="47"/>
        <v>0</v>
      </c>
      <c r="FM49" s="284">
        <f t="shared" si="48"/>
        <v>0</v>
      </c>
      <c r="FN49" s="284">
        <f t="shared" si="49"/>
        <v>0</v>
      </c>
      <c r="FO49" s="284">
        <f t="shared" si="50"/>
        <v>0</v>
      </c>
      <c r="FP49" s="284">
        <f t="shared" si="51"/>
        <v>0</v>
      </c>
    </row>
    <row r="50" spans="1:172" ht="15.75">
      <c r="A50" s="201" t="s">
        <v>4</v>
      </c>
      <c r="C50" s="8" t="s">
        <v>2</v>
      </c>
      <c r="F50" s="200">
        <f>IF(aktuell!F13="","",aktuell!$F$5)</f>
      </c>
      <c r="G50" s="200"/>
      <c r="H50" s="200">
        <f>IF(aktuell!H13="","",aktuell!$H$5)</f>
      </c>
      <c r="I50" s="176" t="s">
        <v>154</v>
      </c>
      <c r="J50" s="177"/>
      <c r="K50" s="178"/>
      <c r="L50" s="165" t="s">
        <v>159</v>
      </c>
      <c r="M50" s="165"/>
      <c r="N50" s="179"/>
      <c r="O50" s="180" t="s">
        <v>158</v>
      </c>
      <c r="P50" s="165"/>
      <c r="Q50" s="178"/>
      <c r="R50" s="165" t="s">
        <v>151</v>
      </c>
      <c r="S50" s="165"/>
      <c r="T50" s="165"/>
      <c r="U50" s="180" t="s">
        <v>162</v>
      </c>
      <c r="V50" s="165"/>
      <c r="W50" s="178"/>
      <c r="X50" s="165" t="s">
        <v>171</v>
      </c>
      <c r="Y50" s="165"/>
      <c r="Z50" s="165"/>
      <c r="AA50" s="180" t="s">
        <v>149</v>
      </c>
      <c r="AB50" s="165"/>
      <c r="AC50" s="178"/>
      <c r="AD50" s="165" t="s">
        <v>153</v>
      </c>
      <c r="AE50" s="165"/>
      <c r="AF50" s="165"/>
      <c r="AG50" s="180" t="s">
        <v>173</v>
      </c>
      <c r="AH50" s="165"/>
      <c r="AI50" s="178"/>
      <c r="AJ50" s="165" t="s">
        <v>175</v>
      </c>
      <c r="AK50" s="165"/>
      <c r="AL50" s="165"/>
      <c r="AM50" s="180" t="s">
        <v>176</v>
      </c>
      <c r="AN50" s="165"/>
      <c r="AO50" s="178"/>
      <c r="AP50" s="165" t="s">
        <v>179</v>
      </c>
      <c r="AQ50" s="165"/>
      <c r="AR50" s="165"/>
      <c r="AS50" s="180" t="s">
        <v>180</v>
      </c>
      <c r="AT50" s="165"/>
      <c r="AU50" s="178"/>
      <c r="AV50" s="165" t="s">
        <v>184</v>
      </c>
      <c r="AW50" s="165"/>
      <c r="AX50" s="165"/>
      <c r="AY50" s="202" t="s">
        <v>163</v>
      </c>
      <c r="AZ50" s="165"/>
      <c r="BA50" s="178"/>
      <c r="BB50" s="180" t="s">
        <v>189</v>
      </c>
      <c r="BC50" s="165"/>
      <c r="BD50" s="178"/>
      <c r="BF50" s="180" t="s">
        <v>190</v>
      </c>
      <c r="BG50" s="270"/>
      <c r="BH50" s="271"/>
      <c r="BI50" s="180" t="s">
        <v>192</v>
      </c>
      <c r="BJ50" s="270"/>
      <c r="BK50" s="271"/>
      <c r="BL50" s="180" t="s">
        <v>193</v>
      </c>
      <c r="BM50" s="270"/>
      <c r="BN50" s="271"/>
      <c r="BO50" s="180" t="s">
        <v>211</v>
      </c>
      <c r="BP50" s="270"/>
      <c r="BQ50" s="271"/>
      <c r="BR50" s="180" t="s">
        <v>196</v>
      </c>
      <c r="BS50" s="165"/>
      <c r="BT50" s="178"/>
      <c r="BU50" s="180" t="s">
        <v>197</v>
      </c>
      <c r="BV50" s="165"/>
      <c r="BW50" s="178"/>
      <c r="BX50" s="180" t="s">
        <v>198</v>
      </c>
      <c r="BY50" s="165"/>
      <c r="BZ50" s="178"/>
      <c r="CA50" s="180" t="s">
        <v>200</v>
      </c>
      <c r="CB50" s="165"/>
      <c r="CC50" s="178"/>
      <c r="CD50" s="180" t="s">
        <v>201</v>
      </c>
      <c r="CE50" s="165"/>
      <c r="CF50" s="178"/>
      <c r="CG50" s="180" t="s">
        <v>202</v>
      </c>
      <c r="CH50" s="165"/>
      <c r="CI50" s="178"/>
      <c r="CJ50" s="180" t="s">
        <v>204</v>
      </c>
      <c r="CK50" s="165"/>
      <c r="CL50" s="178"/>
      <c r="CM50" s="180" t="s">
        <v>205</v>
      </c>
      <c r="CN50" s="165"/>
      <c r="CO50" s="178"/>
      <c r="CP50" s="180" t="s">
        <v>206</v>
      </c>
      <c r="CQ50" s="165"/>
      <c r="CR50" s="178"/>
      <c r="CS50" s="180" t="s">
        <v>207</v>
      </c>
      <c r="CT50" s="165"/>
      <c r="CU50" s="178"/>
      <c r="CV50" s="180" t="s">
        <v>208</v>
      </c>
      <c r="CW50" s="165"/>
      <c r="CX50" s="178"/>
      <c r="CY50" s="180" t="s">
        <v>209</v>
      </c>
      <c r="CZ50" s="165"/>
      <c r="DA50" s="178"/>
      <c r="DB50" s="359" t="s">
        <v>210</v>
      </c>
      <c r="DC50" s="359"/>
      <c r="DD50" s="359"/>
      <c r="FA50" s="284">
        <f t="shared" si="53"/>
        <v>0</v>
      </c>
      <c r="FB50" s="284">
        <f t="shared" si="38"/>
        <v>0</v>
      </c>
      <c r="FC50" s="284">
        <f t="shared" si="39"/>
        <v>0</v>
      </c>
      <c r="FD50" s="284">
        <f t="shared" si="52"/>
        <v>0</v>
      </c>
      <c r="FE50" s="284">
        <f t="shared" si="40"/>
        <v>0</v>
      </c>
      <c r="FF50" s="284">
        <f t="shared" si="41"/>
        <v>0</v>
      </c>
      <c r="FG50" s="284">
        <f t="shared" si="42"/>
        <v>0</v>
      </c>
      <c r="FH50" s="284">
        <f t="shared" si="43"/>
        <v>0</v>
      </c>
      <c r="FI50" s="284">
        <f t="shared" si="44"/>
        <v>0</v>
      </c>
      <c r="FJ50" s="284">
        <f t="shared" si="45"/>
        <v>0</v>
      </c>
      <c r="FK50" s="284">
        <f t="shared" si="46"/>
        <v>0</v>
      </c>
      <c r="FL50" s="284">
        <f t="shared" si="47"/>
        <v>0</v>
      </c>
      <c r="FM50" s="284">
        <f t="shared" si="48"/>
        <v>0</v>
      </c>
      <c r="FN50" s="284">
        <f t="shared" si="49"/>
        <v>0</v>
      </c>
      <c r="FO50" s="284">
        <f t="shared" si="50"/>
        <v>0</v>
      </c>
      <c r="FP50" s="284">
        <f t="shared" si="51"/>
        <v>0</v>
      </c>
    </row>
    <row r="51" spans="1:172" ht="12.75">
      <c r="A51" s="28" t="s">
        <v>30</v>
      </c>
      <c r="B51" s="29" t="s">
        <v>86</v>
      </c>
      <c r="C51" s="30" t="str">
        <f>A51</f>
        <v>Argentinien</v>
      </c>
      <c r="D51" s="31" t="s">
        <v>3</v>
      </c>
      <c r="E51" s="31" t="str">
        <f>A52</f>
        <v>Nigeria</v>
      </c>
      <c r="F51" s="181">
        <f>IF(aktuell!F14="","",aktuell!$F$14)</f>
        <v>1</v>
      </c>
      <c r="G51" s="181" t="s">
        <v>3</v>
      </c>
      <c r="H51" s="182">
        <f>IF(aktuell!H14="","",aktuell!$H$14)</f>
        <v>0</v>
      </c>
      <c r="I51" s="31">
        <v>2</v>
      </c>
      <c r="J51" s="31" t="s">
        <v>3</v>
      </c>
      <c r="K51" s="32">
        <v>1</v>
      </c>
      <c r="L51" s="31">
        <v>2</v>
      </c>
      <c r="M51" s="31" t="s">
        <v>3</v>
      </c>
      <c r="N51" s="32">
        <v>0</v>
      </c>
      <c r="O51" s="240">
        <v>1</v>
      </c>
      <c r="P51" s="240" t="s">
        <v>3</v>
      </c>
      <c r="Q51" s="241">
        <v>0</v>
      </c>
      <c r="R51" s="31">
        <v>1</v>
      </c>
      <c r="S51" s="31" t="s">
        <v>3</v>
      </c>
      <c r="T51" s="32">
        <v>1</v>
      </c>
      <c r="U51" s="31">
        <v>3</v>
      </c>
      <c r="V51" s="31" t="s">
        <v>3</v>
      </c>
      <c r="W51" s="32">
        <v>2</v>
      </c>
      <c r="X51" s="31">
        <v>2</v>
      </c>
      <c r="Y51" s="31" t="s">
        <v>3</v>
      </c>
      <c r="Z51" s="32">
        <v>1</v>
      </c>
      <c r="AA51" s="31">
        <v>1</v>
      </c>
      <c r="AB51" s="31" t="s">
        <v>3</v>
      </c>
      <c r="AC51" s="32">
        <v>0</v>
      </c>
      <c r="AD51" s="31">
        <v>3</v>
      </c>
      <c r="AE51" s="31" t="s">
        <v>3</v>
      </c>
      <c r="AF51" s="32">
        <v>0</v>
      </c>
      <c r="AG51" s="31">
        <v>3</v>
      </c>
      <c r="AH51" s="31" t="s">
        <v>3</v>
      </c>
      <c r="AI51" s="32">
        <v>0</v>
      </c>
      <c r="AJ51" s="31">
        <v>3</v>
      </c>
      <c r="AK51" s="31" t="s">
        <v>3</v>
      </c>
      <c r="AL51" s="32">
        <v>1</v>
      </c>
      <c r="AM51" s="31">
        <v>5</v>
      </c>
      <c r="AN51" s="31" t="s">
        <v>3</v>
      </c>
      <c r="AO51" s="32">
        <v>0</v>
      </c>
      <c r="AP51" s="31">
        <v>3</v>
      </c>
      <c r="AQ51" s="31" t="s">
        <v>3</v>
      </c>
      <c r="AR51" s="32">
        <v>1</v>
      </c>
      <c r="AS51" s="31">
        <v>3</v>
      </c>
      <c r="AT51" s="31" t="s">
        <v>3</v>
      </c>
      <c r="AU51" s="32">
        <v>1</v>
      </c>
      <c r="AV51" s="31">
        <v>4</v>
      </c>
      <c r="AW51" s="31" t="s">
        <v>3</v>
      </c>
      <c r="AX51" s="32">
        <v>1</v>
      </c>
      <c r="AY51" s="31">
        <v>1</v>
      </c>
      <c r="AZ51" s="31" t="s">
        <v>3</v>
      </c>
      <c r="BA51" s="32">
        <v>0</v>
      </c>
      <c r="BB51" s="31">
        <v>3</v>
      </c>
      <c r="BC51" s="31" t="s">
        <v>3</v>
      </c>
      <c r="BD51" s="32">
        <v>0</v>
      </c>
      <c r="BF51" s="31">
        <v>3</v>
      </c>
      <c r="BG51" s="31" t="s">
        <v>3</v>
      </c>
      <c r="BH51" s="32">
        <v>1</v>
      </c>
      <c r="BI51" s="287">
        <v>4</v>
      </c>
      <c r="BJ51" s="287" t="s">
        <v>3</v>
      </c>
      <c r="BK51" s="288">
        <v>1</v>
      </c>
      <c r="BL51" s="31">
        <v>3</v>
      </c>
      <c r="BM51" s="31" t="s">
        <v>3</v>
      </c>
      <c r="BN51" s="32">
        <v>1</v>
      </c>
      <c r="BO51" s="373">
        <v>1</v>
      </c>
      <c r="BP51" s="373" t="s">
        <v>3</v>
      </c>
      <c r="BQ51" s="374">
        <v>1</v>
      </c>
      <c r="BR51" s="31">
        <v>3</v>
      </c>
      <c r="BS51" s="31" t="s">
        <v>3</v>
      </c>
      <c r="BT51" s="32">
        <v>1</v>
      </c>
      <c r="BU51" s="31">
        <v>2</v>
      </c>
      <c r="BV51" s="31" t="s">
        <v>3</v>
      </c>
      <c r="BW51" s="32">
        <v>1</v>
      </c>
      <c r="BX51" s="31">
        <v>1</v>
      </c>
      <c r="BY51" s="31" t="s">
        <v>3</v>
      </c>
      <c r="BZ51" s="32">
        <v>0</v>
      </c>
      <c r="CA51" s="31">
        <v>2</v>
      </c>
      <c r="CB51" s="31" t="s">
        <v>3</v>
      </c>
      <c r="CC51" s="32">
        <v>3</v>
      </c>
      <c r="CD51" s="31">
        <v>1</v>
      </c>
      <c r="CE51" s="31" t="s">
        <v>3</v>
      </c>
      <c r="CF51" s="32">
        <v>0</v>
      </c>
      <c r="CG51" s="31">
        <v>2</v>
      </c>
      <c r="CH51" s="31" t="s">
        <v>3</v>
      </c>
      <c r="CI51" s="32">
        <v>0</v>
      </c>
      <c r="CJ51" s="31">
        <v>3</v>
      </c>
      <c r="CK51" s="31" t="s">
        <v>3</v>
      </c>
      <c r="CL51" s="32">
        <v>0</v>
      </c>
      <c r="CM51" s="31">
        <v>2</v>
      </c>
      <c r="CN51" s="31" t="s">
        <v>3</v>
      </c>
      <c r="CO51" s="32">
        <v>1</v>
      </c>
      <c r="CP51" s="31">
        <v>3</v>
      </c>
      <c r="CQ51" s="31" t="s">
        <v>3</v>
      </c>
      <c r="CR51" s="32">
        <v>1</v>
      </c>
      <c r="CS51" s="31">
        <v>3</v>
      </c>
      <c r="CT51" s="31" t="s">
        <v>3</v>
      </c>
      <c r="CU51" s="32">
        <v>0</v>
      </c>
      <c r="CV51" s="341">
        <v>2</v>
      </c>
      <c r="CW51" s="341" t="s">
        <v>3</v>
      </c>
      <c r="CX51" s="342">
        <v>2</v>
      </c>
      <c r="CY51" s="31">
        <v>2</v>
      </c>
      <c r="CZ51" s="31" t="s">
        <v>3</v>
      </c>
      <c r="DA51" s="32">
        <v>1</v>
      </c>
      <c r="DB51" s="31">
        <v>1</v>
      </c>
      <c r="DC51" s="31" t="s">
        <v>3</v>
      </c>
      <c r="DD51" s="32">
        <v>0</v>
      </c>
      <c r="DF51" s="284">
        <f aca="true" t="shared" si="54" ref="DF51:DF56">IF(F51="",0,IF(AND(F51=I51,H51=K51),3,IF(F51-I51=H51-K51,2,IF((F51-H51)*(I51-K51)&gt;0,1,0))))</f>
        <v>2</v>
      </c>
      <c r="DI51" s="284">
        <f aca="true" t="shared" si="55" ref="DI51:DI56">IF(F51="",0,IF(AND(F51=L51,H51=N51),3,IF(F51-L51=H51-N51,2,IF((F51-H51)*(L51-N51)&gt;0,1,0))))</f>
        <v>1</v>
      </c>
      <c r="DL51" s="284">
        <f>IF(F51="",0,IF(AND(F51=O51,H51=Q51),3,IF(F51-O51=H51-Q51,2,IF((F51-H51)*(O51-Q51)&gt;0,1,0))))</f>
        <v>3</v>
      </c>
      <c r="DM51" t="e">
        <f>IF(G51="",0,IF(AND(G51=P51,I51=R51),3,IF(G51-P51=I51-R51,2,IF((G51-I51)*(P51-R51)&gt;0,1,0))))</f>
        <v>#VALUE!</v>
      </c>
      <c r="DN51">
        <f>IF(H51="",0,IF(AND(H51=Q51,J51=S51),3,IF(H51-Q51=J51-S51,2,IF((H51-J51)*(Q51-S51)&gt;0,1,0))))</f>
        <v>3</v>
      </c>
      <c r="DO51" s="284">
        <f>IF(F51="",0,IF(AND(F51=R51,H51=T51),3,IF(F51-R51=H51-T51,2,IF((F51-H51)*(R51-T51)&gt;0,1,0))))</f>
        <v>0</v>
      </c>
      <c r="DP51" t="e">
        <f>IF(G51="",0,IF(AND(G51=S51,I51=U51),3,IF(G51-S51=I51-U51,2,IF((G51-I51)*(S51-U51)&gt;0,1,0))))</f>
        <v>#VALUE!</v>
      </c>
      <c r="DQ51" t="e">
        <f>IF(H51="",0,IF(AND(H51=T51,J51=V51),3,IF(H51-T51=J51-V51,2,IF((H51-J51)*(T51-V51)&gt;0,1,0))))</f>
        <v>#VALUE!</v>
      </c>
      <c r="DR51" s="284">
        <f>IF(F51="",0,IF(AND(F51=U51,H51=W51),3,IF(F51-U51=H51-W51,2,IF((F51-H51)*(U51-W51)&gt;0,1,0))))</f>
        <v>2</v>
      </c>
      <c r="DS51">
        <f>IF(G51="",0,IF(AND(G51=V51,I51=X51),3,IF(G51-V51=I51-X51,2,IF((G51-I51)*(V51-X51)&gt;0,1,0))))</f>
        <v>3</v>
      </c>
      <c r="DT51" t="e">
        <f>IF(H51="",0,IF(AND(H51=W51,J51=Y51),3,IF(H51-W51=J51-Y51,2,IF((H51-J51)*(W51-Y51)&gt;0,1,0))))</f>
        <v>#VALUE!</v>
      </c>
      <c r="DU51" s="284">
        <f>IF(F51="",0,IF(AND(F51=X51,H51=Z51),3,IF(F51-X51=H51-Z51,2,IF((F51-H51)*(X51-Z51)&gt;0,1,0))))</f>
        <v>2</v>
      </c>
      <c r="DV51" t="e">
        <f>IF(G51="",0,IF(AND(G51=Y51,I51=AA51),3,IF(G51-Y51=I51-AA51,2,IF((G51-I51)*(Y51-AA51)&gt;0,1,0))))</f>
        <v>#VALUE!</v>
      </c>
      <c r="DW51" t="e">
        <f>IF(H51="",0,IF(AND(H51=Z51,J51=AB51),3,IF(H51-Z51=J51-AB51,2,IF((H51-J51)*(Z51-AB51)&gt;0,1,0))))</f>
        <v>#VALUE!</v>
      </c>
      <c r="DX51" s="284">
        <f>IF(F51="",0,IF(AND(F51=AA51,H51=AC51),3,IF(F51-AA51=H51-AC51,2,IF((F51-H51)*(AA51-AC51)&gt;0,1,0))))</f>
        <v>3</v>
      </c>
      <c r="DY51" t="e">
        <f>IF(G51="",0,IF(AND(G51=AB51,I51=AD51),3,IF(G51-AB51=I51-AD51,2,IF((G51-I51)*(AB51-AD51)&gt;0,1,0))))</f>
        <v>#VALUE!</v>
      </c>
      <c r="DZ51">
        <f>IF(H51="",0,IF(AND(H51=AC51,J51=AE51),3,IF(H51-AC51=J51-AE51,2,IF((H51-J51)*(AC51-AE51)&gt;0,1,0))))</f>
        <v>3</v>
      </c>
      <c r="EA51" s="284">
        <f>IF(F51="",0,IF(AND(F51=AD51,H51=AF51),3,IF(F51-AD51=H51-AF51,2,IF((F51-H51)*(AD51-AF51)&gt;0,1,0))))</f>
        <v>1</v>
      </c>
      <c r="EB51" t="e">
        <f>IF(G51="",0,IF(AND(G51=AE51,I51=AG51),3,IF(G51-AE51=I51-AG51,2,IF((G51-I51)*(AE51-AG51)&gt;0,1,0))))</f>
        <v>#VALUE!</v>
      </c>
      <c r="EC51">
        <f>IF(H51="",0,IF(AND(H51=AF51,J51=AH51),3,IF(H51-AF51=J51-AH51,2,IF((H51-J51)*(AF51-AH51)&gt;0,1,0))))</f>
        <v>3</v>
      </c>
      <c r="ED51" s="284">
        <f>IF(F51="",0,IF(AND(F51=AG51,H51=AI51),3,IF(F51-AG51=H51-AI51,2,IF((F51-H51)*(AG51-AI51)&gt;0,1,0))))</f>
        <v>1</v>
      </c>
      <c r="EE51" t="e">
        <f>IF(G51="",0,IF(AND(G51=AH51,I51=AJ51),3,IF(G51-AH51=I51-AJ51,2,IF((G51-I51)*(AH51-AJ51)&gt;0,1,0))))</f>
        <v>#VALUE!</v>
      </c>
      <c r="EF51">
        <f>IF(H51="",0,IF(AND(H51=AI51,J51=AK51),3,IF(H51-AI51=J51-AK51,2,IF((H51-J51)*(AI51-AK51)&gt;0,1,0))))</f>
        <v>3</v>
      </c>
      <c r="EG51" s="284">
        <f aca="true" t="shared" si="56" ref="EG51:EG56">IF(F51="",0,IF(AND(F51=AJ51,H51=AL51),3,IF(F51-AJ51=H51-AL51,2,IF((F51-H51)*(AJ51-AL51)&gt;0,1,0))))</f>
        <v>1</v>
      </c>
      <c r="EH51" t="e">
        <f>IF(G51="",0,IF(AND(G51=AK51,I51=AM51),3,IF(J51-AK51=I51-AM51,2,IF((G51-I51)*(AK51-AM51)&gt;0,1,0))))</f>
        <v>#VALUE!</v>
      </c>
      <c r="EI51" t="e">
        <f>IF(H51="",0,IF(AND(H51=AL51,J51=AN51),3,IF(K51-AL51=J51-AN51,2,IF((H51-J51)*(AL51-AN51)&gt;0,1,0))))</f>
        <v>#VALUE!</v>
      </c>
      <c r="EJ51" s="284">
        <f>IF(F51="",0,IF(AND(F51=AM51,H51=AO51),3,IF(F51-AM51=H51-AO51,2,IF((F51-H51)*(AM51-AO51)&gt;0,1,0))))</f>
        <v>1</v>
      </c>
      <c r="EK51" t="e">
        <f>IF(G51="",0,IF(AND(G51=AN51,I51=AP51),3,IF(G51-AN51=I51-AP51,2,IF((G51-I51)*(AN51-AP51)&gt;0,1,0))))</f>
        <v>#VALUE!</v>
      </c>
      <c r="EL51">
        <f>IF(H51="",0,IF(AND(H51=AO51,J51=AQ51),3,IF(H51-AO51=J51-AQ51,2,IF((H51-J51)*(AO51-AQ51)&gt;0,1,0))))</f>
        <v>3</v>
      </c>
      <c r="EM51" s="284">
        <f>IF(F51="",0,IF(AND(F51=AP51,H51=AR51),3,IF(F51-AP51=H51-AR51,2,IF((F51-H51)*(AP51-AR51)&gt;0,1,0))))</f>
        <v>1</v>
      </c>
      <c r="EN51" t="e">
        <f>IF(G51="",0,IF(AND(G51=AQ51,I51=AS51),3,IF(G51-AQ51=I51-AS51,2,IF((G51-I51)*(AQ51-AS51)&gt;0,1,0))))</f>
        <v>#VALUE!</v>
      </c>
      <c r="EO51" t="e">
        <f>IF(H51="",0,IF(AND(H51=AR51,J51=AT51),3,IF(H51-AR51=J51-AT51,2,IF((H51-J51)*(AR51-AT51)&gt;0,1,0))))</f>
        <v>#VALUE!</v>
      </c>
      <c r="EP51" s="284">
        <f>IF(F51="",0,IF(AND(F51=AS51,H51=AU51),3,IF(F51-AS51=H51-AU51,2,IF((F51-H51)*(AS51-AU51)&gt;0,1,0))))</f>
        <v>1</v>
      </c>
      <c r="EQ51" t="e">
        <f>IF(G51="",0,IF(AND(G51=AT51,I51=AV51),3,IF(G51-AT51=I51-AV51,2,IF((G51-I51)*(AT51-AV51)&gt;0,1,0))))</f>
        <v>#VALUE!</v>
      </c>
      <c r="ER51" t="e">
        <f>IF(H51="",0,IF(AND(H51=AU51,J51=AW51),3,IF(H51-AU51=J51-AW51,2,IF((H51-J51)*(AU51-AW51)&gt;0,1,0))))</f>
        <v>#VALUE!</v>
      </c>
      <c r="ES51" s="284">
        <f>IF(F51="",0,IF(AND(F51=AV51,H51=AX51),3,IF(F51-AV51=H51-AX51,2,IF((F51-H51)*(AV51-AX51)&gt;0,1,0))))</f>
        <v>1</v>
      </c>
      <c r="ET51" t="e">
        <f>IF(G51="",0,IF(AND(G51=AW51,I51=AY51),3,IF(G51-AW51=I51-AY51,2,IF((G51-I51)*(AW51-AY51)&gt;0,1,0))))</f>
        <v>#VALUE!</v>
      </c>
      <c r="EU51" t="e">
        <f>IF(H51="",0,IF(AND(H51=AX51,J51=AZ51),3,IF(H51-AX51=J51-AZ51,2,IF((H51-J51)*(AX51-AZ51)&gt;0,1,0))))</f>
        <v>#VALUE!</v>
      </c>
      <c r="EV51" s="284">
        <f aca="true" t="shared" si="57" ref="EV51:EV56">IF(F51="",0,IF(AND(F51=AY51,H51=BA51),3,IF(F51-AY51=H51-BA51,2,IF((F51-H51)*(AY51-BA51)&gt;0,1,0))))</f>
        <v>3</v>
      </c>
      <c r="EY51" s="284">
        <f aca="true" t="shared" si="58" ref="EY51:EY56">IF(F51="",0,IF(AND(F51=BB51,H51=BD51),3,IF(F51-BB51=H51-BD51,2,IF((F51-H51)*(BB51-BD51)&gt;0,1,0))))</f>
        <v>1</v>
      </c>
      <c r="EZ51" s="284">
        <f aca="true" t="shared" si="59" ref="EZ51:EZ56">IF(F51="",0,IF(AND(F51=BF51,H51=BH51),3,IF(F51-BF51=H51-BH51,2,IF((F51-H51)*(BF51-BH51)&gt;0,1,0))))</f>
        <v>1</v>
      </c>
      <c r="FA51" s="284">
        <f t="shared" si="53"/>
        <v>1</v>
      </c>
      <c r="FB51" s="284">
        <f t="shared" si="38"/>
        <v>1</v>
      </c>
      <c r="FC51" s="284">
        <f t="shared" si="39"/>
        <v>0</v>
      </c>
      <c r="FD51" s="284">
        <f t="shared" si="52"/>
        <v>1</v>
      </c>
      <c r="FE51" s="284">
        <f t="shared" si="40"/>
        <v>2</v>
      </c>
      <c r="FF51" s="284">
        <f t="shared" si="41"/>
        <v>3</v>
      </c>
      <c r="FG51" s="284">
        <f t="shared" si="42"/>
        <v>0</v>
      </c>
      <c r="FH51" s="284">
        <f t="shared" si="43"/>
        <v>3</v>
      </c>
      <c r="FI51" s="284">
        <f t="shared" si="44"/>
        <v>1</v>
      </c>
      <c r="FJ51" s="284">
        <f t="shared" si="45"/>
        <v>1</v>
      </c>
      <c r="FK51" s="284">
        <f t="shared" si="46"/>
        <v>2</v>
      </c>
      <c r="FL51" s="284">
        <f t="shared" si="47"/>
        <v>1</v>
      </c>
      <c r="FM51" s="284">
        <f t="shared" si="48"/>
        <v>1</v>
      </c>
      <c r="FN51" s="284">
        <f t="shared" si="49"/>
        <v>0</v>
      </c>
      <c r="FO51" s="284">
        <f t="shared" si="50"/>
        <v>2</v>
      </c>
      <c r="FP51" s="284">
        <f t="shared" si="51"/>
        <v>3</v>
      </c>
    </row>
    <row r="52" spans="1:172" ht="12.75">
      <c r="A52" s="33" t="s">
        <v>70</v>
      </c>
      <c r="B52" s="25" t="s">
        <v>87</v>
      </c>
      <c r="C52" s="34" t="str">
        <f>A53</f>
        <v>Südkorea</v>
      </c>
      <c r="D52" s="35" t="s">
        <v>3</v>
      </c>
      <c r="E52" s="35" t="str">
        <f>A54</f>
        <v>Griechenland</v>
      </c>
      <c r="F52" s="183">
        <f>IF(aktuell!F15="","",aktuell!$F$15)</f>
        <v>2</v>
      </c>
      <c r="G52" s="183" t="s">
        <v>3</v>
      </c>
      <c r="H52" s="184">
        <f>IF(aktuell!H15="","",aktuell!$H$15)</f>
        <v>0</v>
      </c>
      <c r="I52" s="35">
        <v>2</v>
      </c>
      <c r="J52" s="35" t="s">
        <v>3</v>
      </c>
      <c r="K52" s="36">
        <v>1</v>
      </c>
      <c r="L52" s="35">
        <v>0</v>
      </c>
      <c r="M52" s="35" t="s">
        <v>3</v>
      </c>
      <c r="N52" s="36">
        <v>0</v>
      </c>
      <c r="O52" s="242">
        <v>1</v>
      </c>
      <c r="P52" s="242" t="s">
        <v>3</v>
      </c>
      <c r="Q52" s="243">
        <v>1</v>
      </c>
      <c r="R52" s="35">
        <v>0</v>
      </c>
      <c r="S52" s="35" t="s">
        <v>3</v>
      </c>
      <c r="T52" s="36">
        <v>0</v>
      </c>
      <c r="U52" s="35">
        <v>1</v>
      </c>
      <c r="V52" s="35" t="s">
        <v>3</v>
      </c>
      <c r="W52" s="36">
        <v>1</v>
      </c>
      <c r="X52" s="35">
        <v>2</v>
      </c>
      <c r="Y52" s="35" t="s">
        <v>3</v>
      </c>
      <c r="Z52" s="36">
        <v>0</v>
      </c>
      <c r="AA52" s="35">
        <v>0</v>
      </c>
      <c r="AB52" s="35" t="s">
        <v>3</v>
      </c>
      <c r="AC52" s="36">
        <v>0</v>
      </c>
      <c r="AD52" s="35">
        <v>1</v>
      </c>
      <c r="AE52" s="35" t="s">
        <v>3</v>
      </c>
      <c r="AF52" s="36">
        <v>1</v>
      </c>
      <c r="AG52" s="35">
        <v>2</v>
      </c>
      <c r="AH52" s="35" t="s">
        <v>3</v>
      </c>
      <c r="AI52" s="36">
        <v>1</v>
      </c>
      <c r="AJ52" s="35">
        <v>0</v>
      </c>
      <c r="AK52" s="35" t="s">
        <v>3</v>
      </c>
      <c r="AL52" s="36">
        <v>0</v>
      </c>
      <c r="AM52" s="35">
        <v>2</v>
      </c>
      <c r="AN52" s="35" t="s">
        <v>3</v>
      </c>
      <c r="AO52" s="36">
        <v>1</v>
      </c>
      <c r="AP52" s="35">
        <v>0</v>
      </c>
      <c r="AQ52" s="35" t="s">
        <v>3</v>
      </c>
      <c r="AR52" s="36">
        <v>2</v>
      </c>
      <c r="AS52" s="35">
        <v>0</v>
      </c>
      <c r="AT52" s="35" t="s">
        <v>3</v>
      </c>
      <c r="AU52" s="36">
        <v>1</v>
      </c>
      <c r="AV52" s="35">
        <v>1</v>
      </c>
      <c r="AW52" s="35" t="s">
        <v>3</v>
      </c>
      <c r="AX52" s="36">
        <v>0</v>
      </c>
      <c r="AY52" s="35">
        <v>0</v>
      </c>
      <c r="AZ52" s="35" t="s">
        <v>3</v>
      </c>
      <c r="BA52" s="36">
        <v>0</v>
      </c>
      <c r="BB52" s="35">
        <v>1</v>
      </c>
      <c r="BC52" s="35" t="s">
        <v>3</v>
      </c>
      <c r="BD52" s="36">
        <v>1</v>
      </c>
      <c r="BF52" s="35">
        <v>1</v>
      </c>
      <c r="BG52" s="35" t="s">
        <v>3</v>
      </c>
      <c r="BH52" s="36">
        <v>1</v>
      </c>
      <c r="BI52" s="289">
        <v>1</v>
      </c>
      <c r="BJ52" s="289" t="s">
        <v>3</v>
      </c>
      <c r="BK52" s="290">
        <v>1</v>
      </c>
      <c r="BL52" s="35">
        <v>1</v>
      </c>
      <c r="BM52" s="35" t="s">
        <v>3</v>
      </c>
      <c r="BN52" s="36">
        <v>1</v>
      </c>
      <c r="BO52" s="375">
        <v>1</v>
      </c>
      <c r="BP52" s="375" t="s">
        <v>3</v>
      </c>
      <c r="BQ52" s="376">
        <v>2</v>
      </c>
      <c r="BR52" s="35">
        <v>0</v>
      </c>
      <c r="BS52" s="35" t="s">
        <v>3</v>
      </c>
      <c r="BT52" s="36">
        <v>1</v>
      </c>
      <c r="BU52" s="35">
        <v>1</v>
      </c>
      <c r="BV52" s="35" t="s">
        <v>3</v>
      </c>
      <c r="BW52" s="36">
        <v>0</v>
      </c>
      <c r="BX52" s="35">
        <v>2</v>
      </c>
      <c r="BY52" s="35" t="s">
        <v>3</v>
      </c>
      <c r="BZ52" s="36">
        <v>1</v>
      </c>
      <c r="CA52" s="35">
        <v>0</v>
      </c>
      <c r="CB52" s="35" t="s">
        <v>3</v>
      </c>
      <c r="CC52" s="36">
        <v>0</v>
      </c>
      <c r="CD52" s="35">
        <v>1</v>
      </c>
      <c r="CE52" s="35" t="s">
        <v>3</v>
      </c>
      <c r="CF52" s="36">
        <v>0</v>
      </c>
      <c r="CG52" s="35">
        <v>1</v>
      </c>
      <c r="CH52" s="35" t="s">
        <v>3</v>
      </c>
      <c r="CI52" s="36">
        <v>1</v>
      </c>
      <c r="CJ52" s="35">
        <v>2</v>
      </c>
      <c r="CK52" s="35" t="s">
        <v>3</v>
      </c>
      <c r="CL52" s="36">
        <v>1</v>
      </c>
      <c r="CM52" s="35">
        <v>1</v>
      </c>
      <c r="CN52" s="35" t="s">
        <v>3</v>
      </c>
      <c r="CO52" s="36">
        <v>2</v>
      </c>
      <c r="CP52" s="35">
        <v>2</v>
      </c>
      <c r="CQ52" s="35" t="s">
        <v>3</v>
      </c>
      <c r="CR52" s="36">
        <v>0</v>
      </c>
      <c r="CS52" s="35">
        <v>2</v>
      </c>
      <c r="CT52" s="35" t="s">
        <v>3</v>
      </c>
      <c r="CU52" s="36">
        <v>1</v>
      </c>
      <c r="CV52" s="343">
        <v>0</v>
      </c>
      <c r="CW52" s="343" t="s">
        <v>3</v>
      </c>
      <c r="CX52" s="344">
        <v>0</v>
      </c>
      <c r="CY52" s="35">
        <v>1</v>
      </c>
      <c r="CZ52" s="35" t="s">
        <v>3</v>
      </c>
      <c r="DA52" s="36">
        <v>1</v>
      </c>
      <c r="DB52" s="35">
        <v>2</v>
      </c>
      <c r="DC52" s="35" t="s">
        <v>3</v>
      </c>
      <c r="DD52" s="36">
        <v>0</v>
      </c>
      <c r="DF52" s="284">
        <f t="shared" si="54"/>
        <v>1</v>
      </c>
      <c r="DI52" s="284">
        <f t="shared" si="55"/>
        <v>0</v>
      </c>
      <c r="DL52" s="284">
        <f>IF(F52="",0,IF(AND(F52=O52,H52=Q52),3,IF(F52-O52=H52-Q52,2,IF((F52-H52)*(O52-Q52)&gt;0,1,0))))</f>
        <v>0</v>
      </c>
      <c r="DO52" s="284">
        <f>IF(F52="",0,IF(AND(F52=R52,H52=T52),3,IF(F52-R52=H52-T52,2,IF((F52-H52)*(R52-T52)&gt;0,1,0))))</f>
        <v>0</v>
      </c>
      <c r="DR52" s="284">
        <f>IF(F52="",0,IF(AND(F52=U52,H52=W52),3,IF(F52-U52=H52-W52,2,IF((F52-H52)*(U52-W52)&gt;0,1,0))))</f>
        <v>0</v>
      </c>
      <c r="DU52" s="284">
        <f>IF(F52="",0,IF(AND(F52=X52,H52=Z52),3,IF(F52-X52=H52-Z52,2,IF((F52-H52)*(X52-Z52)&gt;0,1,0))))</f>
        <v>3</v>
      </c>
      <c r="DX52" s="284">
        <f>IF(F52="",0,IF(AND(F52=AA52,H52=AC52),3,IF(F52-AA52=H52-AC52,2,IF((F52-H52)*(AA52-AC52)&gt;0,1,0))))</f>
        <v>0</v>
      </c>
      <c r="EA52" s="284">
        <f>IF(F52="",0,IF(AND(F52=AD52,H52=AF52),3,IF(F52-AD52=H52-AF52,2,IF((F52-H52)*(AD52-AF52)&gt;0,1,0))))</f>
        <v>0</v>
      </c>
      <c r="ED52" s="284">
        <f>IF(F52="",0,IF(AND(F52=AG52,H52=AI52),3,IF(F52-AG52=H52-AI52,2,IF((F52-H52)*(AG52-AI52)&gt;0,1,0))))</f>
        <v>1</v>
      </c>
      <c r="EG52" s="284">
        <f t="shared" si="56"/>
        <v>0</v>
      </c>
      <c r="EJ52" s="284">
        <f>IF(F52="",0,IF(AND(F52=AM52,H52=AO52),3,IF(F52-AM52=H52-AO52,2,IF((F52-H52)*(AM52-AO52)&gt;0,1,0))))</f>
        <v>1</v>
      </c>
      <c r="EM52" s="284">
        <f>IF(F52="",0,IF(AND(F52=AP52,H52=AR52),3,IF(F52-AP52=H52-AR52,2,IF((F52-H52)*(AP52-AR52)&gt;0,1,0))))</f>
        <v>0</v>
      </c>
      <c r="EP52" s="284">
        <f>IF(F52="",0,IF(AND(F52=AS52,H52=AU52),3,IF(F52-AS52=H52-AU52,2,IF((F52-H52)*(AS52-AU52)&gt;0,1,0))))</f>
        <v>0</v>
      </c>
      <c r="ES52" s="284">
        <f>IF(F52="",0,IF(AND(F52=AV52,H52=AX52),3,IF(F52-AV52=H52-AX52,2,IF((F52-H52)*(AV52-AX52)&gt;0,1,0))))</f>
        <v>1</v>
      </c>
      <c r="EV52" s="284">
        <f t="shared" si="57"/>
        <v>0</v>
      </c>
      <c r="EY52" s="284">
        <f t="shared" si="58"/>
        <v>0</v>
      </c>
      <c r="EZ52" s="284">
        <f t="shared" si="59"/>
        <v>0</v>
      </c>
      <c r="FA52" s="284">
        <f t="shared" si="53"/>
        <v>0</v>
      </c>
      <c r="FB52" s="284">
        <f t="shared" si="38"/>
        <v>0</v>
      </c>
      <c r="FC52" s="284">
        <f t="shared" si="39"/>
        <v>0</v>
      </c>
      <c r="FD52" s="284">
        <f t="shared" si="52"/>
        <v>0</v>
      </c>
      <c r="FE52" s="284">
        <f t="shared" si="40"/>
        <v>1</v>
      </c>
      <c r="FF52" s="284">
        <f t="shared" si="41"/>
        <v>1</v>
      </c>
      <c r="FG52" s="284">
        <f t="shared" si="42"/>
        <v>0</v>
      </c>
      <c r="FH52" s="284">
        <f t="shared" si="43"/>
        <v>1</v>
      </c>
      <c r="FI52" s="284">
        <f t="shared" si="44"/>
        <v>0</v>
      </c>
      <c r="FJ52" s="284">
        <f t="shared" si="45"/>
        <v>1</v>
      </c>
      <c r="FK52" s="284">
        <f t="shared" si="46"/>
        <v>0</v>
      </c>
      <c r="FL52" s="284">
        <f t="shared" si="47"/>
        <v>3</v>
      </c>
      <c r="FM52" s="284">
        <f t="shared" si="48"/>
        <v>1</v>
      </c>
      <c r="FN52" s="284">
        <f t="shared" si="49"/>
        <v>0</v>
      </c>
      <c r="FO52" s="284">
        <f t="shared" si="50"/>
        <v>0</v>
      </c>
      <c r="FP52" s="284">
        <f t="shared" si="51"/>
        <v>3</v>
      </c>
    </row>
    <row r="53" spans="1:172" ht="12.75">
      <c r="A53" s="33" t="s">
        <v>41</v>
      </c>
      <c r="B53" s="24" t="s">
        <v>88</v>
      </c>
      <c r="C53" s="37" t="str">
        <f>A51</f>
        <v>Argentinien</v>
      </c>
      <c r="D53" s="38" t="s">
        <v>3</v>
      </c>
      <c r="E53" s="38" t="str">
        <f>A53</f>
        <v>Südkorea</v>
      </c>
      <c r="F53" s="185">
        <f>IF(aktuell!F16="","",aktuell!$F$16)</f>
        <v>4</v>
      </c>
      <c r="G53" s="185" t="s">
        <v>3</v>
      </c>
      <c r="H53" s="186">
        <f>IF(aktuell!H16="","",aktuell!$H$16)</f>
        <v>1</v>
      </c>
      <c r="I53" s="38">
        <v>2</v>
      </c>
      <c r="J53" s="38" t="s">
        <v>3</v>
      </c>
      <c r="K53" s="39">
        <v>0</v>
      </c>
      <c r="L53" s="38">
        <v>1</v>
      </c>
      <c r="M53" s="38" t="s">
        <v>3</v>
      </c>
      <c r="N53" s="39">
        <v>0</v>
      </c>
      <c r="O53" s="244">
        <v>2</v>
      </c>
      <c r="P53" s="244" t="s">
        <v>3</v>
      </c>
      <c r="Q53" s="245">
        <v>1</v>
      </c>
      <c r="R53" s="38">
        <v>3</v>
      </c>
      <c r="S53" s="38" t="s">
        <v>3</v>
      </c>
      <c r="T53" s="39">
        <v>0</v>
      </c>
      <c r="U53" s="38">
        <v>2</v>
      </c>
      <c r="V53" s="38" t="s">
        <v>3</v>
      </c>
      <c r="W53" s="39">
        <v>1</v>
      </c>
      <c r="X53" s="38">
        <v>3</v>
      </c>
      <c r="Y53" s="38" t="s">
        <v>3</v>
      </c>
      <c r="Z53" s="39">
        <v>1</v>
      </c>
      <c r="AA53" s="38">
        <v>3</v>
      </c>
      <c r="AB53" s="38" t="s">
        <v>3</v>
      </c>
      <c r="AC53" s="39">
        <v>0</v>
      </c>
      <c r="AD53" s="38">
        <v>2</v>
      </c>
      <c r="AE53" s="38" t="s">
        <v>3</v>
      </c>
      <c r="AF53" s="39">
        <v>1</v>
      </c>
      <c r="AG53" s="38">
        <v>4</v>
      </c>
      <c r="AH53" s="38" t="s">
        <v>3</v>
      </c>
      <c r="AI53" s="39">
        <v>1</v>
      </c>
      <c r="AJ53" s="38">
        <v>2</v>
      </c>
      <c r="AK53" s="38" t="s">
        <v>3</v>
      </c>
      <c r="AL53" s="39">
        <v>2</v>
      </c>
      <c r="AM53" s="38">
        <v>3</v>
      </c>
      <c r="AN53" s="38" t="s">
        <v>3</v>
      </c>
      <c r="AO53" s="39">
        <v>2</v>
      </c>
      <c r="AP53" s="38">
        <v>3</v>
      </c>
      <c r="AQ53" s="38" t="s">
        <v>3</v>
      </c>
      <c r="AR53" s="39">
        <v>0</v>
      </c>
      <c r="AS53" s="38">
        <v>2</v>
      </c>
      <c r="AT53" s="38" t="s">
        <v>3</v>
      </c>
      <c r="AU53" s="39">
        <v>0</v>
      </c>
      <c r="AV53" s="38">
        <v>2</v>
      </c>
      <c r="AW53" s="38" t="s">
        <v>3</v>
      </c>
      <c r="AX53" s="39">
        <v>2</v>
      </c>
      <c r="AY53" s="38">
        <v>2</v>
      </c>
      <c r="AZ53" s="38" t="s">
        <v>3</v>
      </c>
      <c r="BA53" s="39">
        <v>0</v>
      </c>
      <c r="BB53" s="38">
        <v>2</v>
      </c>
      <c r="BC53" s="38" t="s">
        <v>3</v>
      </c>
      <c r="BD53" s="39">
        <v>0</v>
      </c>
      <c r="BF53" s="38">
        <v>2</v>
      </c>
      <c r="BG53" s="38" t="s">
        <v>3</v>
      </c>
      <c r="BH53" s="39">
        <v>0</v>
      </c>
      <c r="BI53" s="291">
        <v>1</v>
      </c>
      <c r="BJ53" s="291" t="s">
        <v>3</v>
      </c>
      <c r="BK53" s="292">
        <v>1</v>
      </c>
      <c r="BL53" s="38">
        <v>2</v>
      </c>
      <c r="BM53" s="38" t="s">
        <v>3</v>
      </c>
      <c r="BN53" s="39">
        <v>1</v>
      </c>
      <c r="BO53" s="377">
        <v>2</v>
      </c>
      <c r="BP53" s="377" t="s">
        <v>3</v>
      </c>
      <c r="BQ53" s="378">
        <v>0</v>
      </c>
      <c r="BR53" s="38">
        <v>2</v>
      </c>
      <c r="BS53" s="38" t="s">
        <v>3</v>
      </c>
      <c r="BT53" s="39">
        <v>0</v>
      </c>
      <c r="BU53" s="38">
        <v>3</v>
      </c>
      <c r="BV53" s="38" t="s">
        <v>3</v>
      </c>
      <c r="BW53" s="39">
        <v>0</v>
      </c>
      <c r="BX53" s="38">
        <v>2</v>
      </c>
      <c r="BY53" s="38" t="s">
        <v>3</v>
      </c>
      <c r="BZ53" s="39">
        <v>0</v>
      </c>
      <c r="CA53" s="38">
        <v>1</v>
      </c>
      <c r="CB53" s="38">
        <v>1</v>
      </c>
      <c r="CC53" s="39">
        <v>0</v>
      </c>
      <c r="CD53" s="38">
        <v>3</v>
      </c>
      <c r="CE53" s="38" t="s">
        <v>3</v>
      </c>
      <c r="CF53" s="39">
        <v>1</v>
      </c>
      <c r="CG53" s="38">
        <v>3</v>
      </c>
      <c r="CH53" s="38" t="s">
        <v>3</v>
      </c>
      <c r="CI53" s="39">
        <v>0</v>
      </c>
      <c r="CJ53" s="38">
        <v>2</v>
      </c>
      <c r="CK53" s="38" t="s">
        <v>3</v>
      </c>
      <c r="CL53" s="39">
        <v>0</v>
      </c>
      <c r="CM53" s="38">
        <v>2</v>
      </c>
      <c r="CN53" s="38" t="s">
        <v>3</v>
      </c>
      <c r="CO53" s="39">
        <v>0</v>
      </c>
      <c r="CP53" s="38">
        <v>2</v>
      </c>
      <c r="CQ53" s="38" t="s">
        <v>3</v>
      </c>
      <c r="CR53" s="39">
        <v>1</v>
      </c>
      <c r="CS53" s="38">
        <v>4</v>
      </c>
      <c r="CT53" s="38" t="s">
        <v>3</v>
      </c>
      <c r="CU53" s="39">
        <v>0</v>
      </c>
      <c r="CV53" s="345">
        <v>2</v>
      </c>
      <c r="CW53" s="345" t="s">
        <v>3</v>
      </c>
      <c r="CX53" s="346">
        <v>0</v>
      </c>
      <c r="CY53" s="38">
        <v>3</v>
      </c>
      <c r="CZ53" s="38" t="s">
        <v>3</v>
      </c>
      <c r="DA53" s="39">
        <v>0</v>
      </c>
      <c r="DB53" s="38">
        <v>3</v>
      </c>
      <c r="DC53" s="38" t="s">
        <v>3</v>
      </c>
      <c r="DD53" s="39">
        <v>1</v>
      </c>
      <c r="DF53" s="284">
        <f t="shared" si="54"/>
        <v>1</v>
      </c>
      <c r="DI53" s="284">
        <f t="shared" si="55"/>
        <v>1</v>
      </c>
      <c r="DL53" s="284">
        <f>IF(F53="",0,IF(AND(F53=O53,H53=Q53),3,IF(F53-O53=H53-Q53,2,IF((F53-H53)*(O53-Q53)&gt;0,1,0))))</f>
        <v>1</v>
      </c>
      <c r="DO53" s="284">
        <f>IF(F53="",0,IF(AND(F53=R53,H53=T53),3,IF(F53-R53=H53-T53,2,IF((F53-H53)*(R53-T53)&gt;0,1,0))))</f>
        <v>2</v>
      </c>
      <c r="DR53" s="284">
        <f>IF(F53="",0,IF(AND(F53=U53,H53=W53),3,IF(F53-U53=H53-W53,2,IF((F53-H53)*(U53-W53)&gt;0,1,0))))</f>
        <v>1</v>
      </c>
      <c r="DU53" s="284">
        <f>IF(F53="",0,IF(AND(F53=X53,H53=Z53),3,IF(F53-X53=H53-Z53,2,IF((F53-H53)*(X53-Z53)&gt;0,1,0))))</f>
        <v>1</v>
      </c>
      <c r="DX53" s="284">
        <f>IF(F53="",0,IF(AND(F53=AA53,H53=AC53),3,IF(F53-AA53=H53-AC53,2,IF((F53-H53)*(AA53-AC53)&gt;0,1,0))))</f>
        <v>2</v>
      </c>
      <c r="EA53" s="284">
        <f>IF(F53="",0,IF(AND(F53=AD53,H53=AF53),3,IF(F53-AD53=H53-AF53,2,IF((F53-H53)*(AD53-AF53)&gt;0,1,0))))</f>
        <v>1</v>
      </c>
      <c r="ED53" s="284">
        <f>IF(F53="",0,IF(AND(F53=AG53,H53=AI53),3,IF(F53-AG53=H53-AI53,2,IF((F53-H53)*(AG53-AI53)&gt;0,1,0))))</f>
        <v>3</v>
      </c>
      <c r="EG53" s="284">
        <f t="shared" si="56"/>
        <v>0</v>
      </c>
      <c r="EJ53" s="284">
        <f>IF(F53="",0,IF(AND(F53=AM53,H53=AO53),3,IF(F53-AM53=H53-AO53,2,IF((F53-H53)*(AM53-AO53)&gt;0,1,0))))</f>
        <v>1</v>
      </c>
      <c r="EM53" s="284">
        <f>IF(F53="",0,IF(AND(F53=AP53,H53=AR53),3,IF(F53-AP53=H53-AR53,2,IF((F53-H53)*(AP53-AR53)&gt;0,1,0))))</f>
        <v>2</v>
      </c>
      <c r="EP53" s="284">
        <f>IF(F53="",0,IF(AND(F53=AS53,H53=AU53),3,IF(F53-AS53=H53-AU53,2,IF((F53-H53)*(AS53-AU53)&gt;0,1,0))))</f>
        <v>1</v>
      </c>
      <c r="ES53" s="284">
        <f>IF(F53="",0,IF(AND(F53=AV53,H53=AX53),3,IF(F53-AV53=H53-AX53,2,IF((F53-H53)*(AV53-AX53)&gt;0,1,0))))</f>
        <v>0</v>
      </c>
      <c r="EV53" s="284">
        <f t="shared" si="57"/>
        <v>1</v>
      </c>
      <c r="EY53" s="284">
        <f t="shared" si="58"/>
        <v>1</v>
      </c>
      <c r="EZ53" s="284">
        <f t="shared" si="59"/>
        <v>1</v>
      </c>
      <c r="FA53" s="284">
        <f t="shared" si="53"/>
        <v>0</v>
      </c>
      <c r="FB53" s="284">
        <f t="shared" si="38"/>
        <v>1</v>
      </c>
      <c r="FC53" s="284">
        <f t="shared" si="39"/>
        <v>1</v>
      </c>
      <c r="FD53" s="284">
        <f t="shared" si="52"/>
        <v>1</v>
      </c>
      <c r="FE53" s="284">
        <f t="shared" si="40"/>
        <v>2</v>
      </c>
      <c r="FF53" s="284">
        <f t="shared" si="41"/>
        <v>1</v>
      </c>
      <c r="FG53" s="284">
        <f t="shared" si="42"/>
        <v>1</v>
      </c>
      <c r="FH53" s="284">
        <f t="shared" si="43"/>
        <v>1</v>
      </c>
      <c r="FI53" s="284">
        <f t="shared" si="44"/>
        <v>2</v>
      </c>
      <c r="FJ53" s="284">
        <f t="shared" si="45"/>
        <v>1</v>
      </c>
      <c r="FK53" s="284">
        <f t="shared" si="46"/>
        <v>1</v>
      </c>
      <c r="FL53" s="284">
        <f t="shared" si="47"/>
        <v>1</v>
      </c>
      <c r="FM53" s="284">
        <f t="shared" si="48"/>
        <v>1</v>
      </c>
      <c r="FN53" s="284">
        <f t="shared" si="49"/>
        <v>1</v>
      </c>
      <c r="FO53" s="284">
        <f t="shared" si="50"/>
        <v>2</v>
      </c>
      <c r="FP53" s="284">
        <f t="shared" si="51"/>
        <v>1</v>
      </c>
    </row>
    <row r="54" spans="1:172" ht="12.75">
      <c r="A54" s="33" t="s">
        <v>71</v>
      </c>
      <c r="B54" s="25" t="s">
        <v>89</v>
      </c>
      <c r="C54" s="34" t="str">
        <f>A54</f>
        <v>Griechenland</v>
      </c>
      <c r="D54" s="35" t="s">
        <v>3</v>
      </c>
      <c r="E54" s="35" t="str">
        <f>A52</f>
        <v>Nigeria</v>
      </c>
      <c r="F54" s="183">
        <f>IF(aktuell!F17="","",aktuell!$F$17)</f>
        <v>2</v>
      </c>
      <c r="G54" s="183" t="s">
        <v>3</v>
      </c>
      <c r="H54" s="184">
        <f>IF(aktuell!H17="","",aktuell!$H$17)</f>
        <v>1</v>
      </c>
      <c r="I54" s="35">
        <v>0</v>
      </c>
      <c r="J54" s="35" t="s">
        <v>3</v>
      </c>
      <c r="K54" s="36">
        <v>2</v>
      </c>
      <c r="L54" s="35">
        <v>0</v>
      </c>
      <c r="M54" s="35" t="s">
        <v>3</v>
      </c>
      <c r="N54" s="36">
        <v>1</v>
      </c>
      <c r="O54" s="242">
        <v>0</v>
      </c>
      <c r="P54" s="242" t="s">
        <v>3</v>
      </c>
      <c r="Q54" s="243">
        <v>1</v>
      </c>
      <c r="R54" s="35">
        <v>1</v>
      </c>
      <c r="S54" s="35" t="s">
        <v>3</v>
      </c>
      <c r="T54" s="36">
        <v>1</v>
      </c>
      <c r="U54" s="35">
        <v>1</v>
      </c>
      <c r="V54" s="35" t="s">
        <v>3</v>
      </c>
      <c r="W54" s="36">
        <v>1</v>
      </c>
      <c r="X54" s="35">
        <v>0</v>
      </c>
      <c r="Y54" s="35" t="s">
        <v>3</v>
      </c>
      <c r="Z54" s="36">
        <v>2</v>
      </c>
      <c r="AA54" s="35">
        <v>0</v>
      </c>
      <c r="AB54" s="35" t="s">
        <v>3</v>
      </c>
      <c r="AC54" s="36">
        <v>0</v>
      </c>
      <c r="AD54" s="35">
        <v>2</v>
      </c>
      <c r="AE54" s="35" t="s">
        <v>3</v>
      </c>
      <c r="AF54" s="36">
        <v>0</v>
      </c>
      <c r="AG54" s="35">
        <v>1</v>
      </c>
      <c r="AH54" s="35" t="s">
        <v>3</v>
      </c>
      <c r="AI54" s="36">
        <v>1</v>
      </c>
      <c r="AJ54" s="35">
        <v>1</v>
      </c>
      <c r="AK54" s="35" t="s">
        <v>3</v>
      </c>
      <c r="AL54" s="36">
        <v>2</v>
      </c>
      <c r="AM54" s="35">
        <v>1</v>
      </c>
      <c r="AN54" s="35" t="s">
        <v>3</v>
      </c>
      <c r="AO54" s="36">
        <v>0</v>
      </c>
      <c r="AP54" s="35">
        <v>2</v>
      </c>
      <c r="AQ54" s="35" t="s">
        <v>3</v>
      </c>
      <c r="AR54" s="36">
        <v>2</v>
      </c>
      <c r="AS54" s="35">
        <v>1</v>
      </c>
      <c r="AT54" s="35" t="s">
        <v>3</v>
      </c>
      <c r="AU54" s="36">
        <v>3</v>
      </c>
      <c r="AV54" s="35">
        <v>2</v>
      </c>
      <c r="AW54" s="35" t="s">
        <v>3</v>
      </c>
      <c r="AX54" s="36">
        <v>0</v>
      </c>
      <c r="AY54" s="35">
        <v>1</v>
      </c>
      <c r="AZ54" s="35" t="s">
        <v>3</v>
      </c>
      <c r="BA54" s="36">
        <v>0</v>
      </c>
      <c r="BB54" s="35">
        <v>1</v>
      </c>
      <c r="BC54" s="35" t="s">
        <v>3</v>
      </c>
      <c r="BD54" s="36">
        <v>1</v>
      </c>
      <c r="BF54" s="35">
        <v>2</v>
      </c>
      <c r="BG54" s="35" t="s">
        <v>3</v>
      </c>
      <c r="BH54" s="36">
        <v>2</v>
      </c>
      <c r="BI54" s="289">
        <v>1</v>
      </c>
      <c r="BJ54" s="289" t="s">
        <v>3</v>
      </c>
      <c r="BK54" s="290">
        <v>2</v>
      </c>
      <c r="BL54" s="35">
        <v>2</v>
      </c>
      <c r="BM54" s="35" t="s">
        <v>3</v>
      </c>
      <c r="BN54" s="36">
        <v>1</v>
      </c>
      <c r="BO54" s="375">
        <v>1</v>
      </c>
      <c r="BP54" s="375" t="s">
        <v>3</v>
      </c>
      <c r="BQ54" s="376">
        <v>1</v>
      </c>
      <c r="BR54" s="35">
        <v>1</v>
      </c>
      <c r="BS54" s="35" t="s">
        <v>3</v>
      </c>
      <c r="BT54" s="36">
        <v>2</v>
      </c>
      <c r="BU54" s="35">
        <v>1</v>
      </c>
      <c r="BV54" s="35" t="s">
        <v>3</v>
      </c>
      <c r="BW54" s="36">
        <v>2</v>
      </c>
      <c r="BX54" s="35">
        <v>0</v>
      </c>
      <c r="BY54" s="35" t="s">
        <v>3</v>
      </c>
      <c r="BZ54" s="36">
        <v>1</v>
      </c>
      <c r="CA54" s="35">
        <v>1</v>
      </c>
      <c r="CB54" s="35" t="s">
        <v>3</v>
      </c>
      <c r="CC54" s="36">
        <v>2</v>
      </c>
      <c r="CD54" s="35">
        <v>0</v>
      </c>
      <c r="CE54" s="35" t="s">
        <v>3</v>
      </c>
      <c r="CF54" s="36">
        <v>2</v>
      </c>
      <c r="CG54" s="35">
        <v>2</v>
      </c>
      <c r="CH54" s="35" t="s">
        <v>3</v>
      </c>
      <c r="CI54" s="36">
        <v>0</v>
      </c>
      <c r="CJ54" s="35">
        <v>0</v>
      </c>
      <c r="CK54" s="35" t="s">
        <v>3</v>
      </c>
      <c r="CL54" s="36">
        <v>1</v>
      </c>
      <c r="CM54" s="35">
        <v>1</v>
      </c>
      <c r="CN54" s="35" t="s">
        <v>3</v>
      </c>
      <c r="CO54" s="36">
        <v>2</v>
      </c>
      <c r="CP54" s="35">
        <v>1</v>
      </c>
      <c r="CQ54" s="35" t="s">
        <v>3</v>
      </c>
      <c r="CR54" s="36">
        <v>3</v>
      </c>
      <c r="CS54" s="35">
        <v>1</v>
      </c>
      <c r="CT54" s="35" t="s">
        <v>3</v>
      </c>
      <c r="CU54" s="36">
        <v>2</v>
      </c>
      <c r="CV54" s="343">
        <v>0</v>
      </c>
      <c r="CW54" s="343" t="s">
        <v>3</v>
      </c>
      <c r="CX54" s="344">
        <v>1</v>
      </c>
      <c r="CY54" s="35">
        <v>1</v>
      </c>
      <c r="CZ54" s="35" t="s">
        <v>3</v>
      </c>
      <c r="DA54" s="36">
        <v>1</v>
      </c>
      <c r="DB54" s="35">
        <v>1</v>
      </c>
      <c r="DC54" s="35" t="s">
        <v>3</v>
      </c>
      <c r="DD54" s="36">
        <v>1</v>
      </c>
      <c r="DF54" s="284">
        <f t="shared" si="54"/>
        <v>0</v>
      </c>
      <c r="DI54" s="284">
        <f t="shared" si="55"/>
        <v>0</v>
      </c>
      <c r="DL54" s="284">
        <f>IF(F54="",0,IF(AND(F54=O54,H54=Q54),3,IF(F54-O54=H54-Q54,2,IF((F54-H54)*(O54-Q54)&gt;0,1,0))))</f>
        <v>0</v>
      </c>
      <c r="DO54" s="284">
        <f>IF(F54="",0,IF(AND(F54=R54,H54=T54),3,IF(F54-R54=H54-T54,2,IF((F54-H54)*(R54-T54)&gt;0,1,0))))</f>
        <v>0</v>
      </c>
      <c r="DR54" s="284">
        <f>IF(F54="",0,IF(AND(F54=U54,H54=W54),3,IF(F54-U54=H54-W54,2,IF((F54-H54)*(U54-W54)&gt;0,1,0))))</f>
        <v>0</v>
      </c>
      <c r="DU54" s="284">
        <f>IF(F54="",0,IF(AND(F54=X54,H54=Z54),3,IF(F54-X54=H54-Z54,2,IF((F54-H54)*(X54-Z54)&gt;0,1,0))))</f>
        <v>0</v>
      </c>
      <c r="DX54" s="284">
        <f>IF(F54="",0,IF(AND(F54=AA54,H54=AC54),3,IF(F54-AA54=H54-AC54,2,IF((F54-H54)*(AA54-AC54)&gt;0,1,0))))</f>
        <v>0</v>
      </c>
      <c r="EA54" s="284">
        <f>IF(F54="",0,IF(AND(F54=AD54,H54=AF54),3,IF(F54-AD54=H54-AF54,2,IF((F54-H54)*(AD54-AF54)&gt;0,1,0))))</f>
        <v>1</v>
      </c>
      <c r="ED54" s="284">
        <f>IF(F54="",0,IF(AND(F54=AG54,H54=AI54),3,IF(F54-AG54=H54-AI54,2,IF((F54-H54)*(AG54-AI54)&gt;0,1,0))))</f>
        <v>0</v>
      </c>
      <c r="EG54" s="284">
        <f t="shared" si="56"/>
        <v>0</v>
      </c>
      <c r="EJ54" s="284">
        <f>IF(F54="",0,IF(AND(F54=AM54,H54=AO54),3,IF(F54-AM54=H54-AO54,2,IF((F54-H54)*(AM54-AO54)&gt;0,1,0))))</f>
        <v>2</v>
      </c>
      <c r="EM54" s="284">
        <f>IF(F54="",0,IF(AND(F54=AP54,H54=AR54),3,IF(F54-AP54=H54-AR54,2,IF((F54-H54)*(AP54-AR54)&gt;0,1,0))))</f>
        <v>0</v>
      </c>
      <c r="EP54" s="284">
        <f>IF(F54="",0,IF(AND(F54=AS54,H54=AU54),3,IF(F54-AS54=H54-AU54,2,IF((F54-H54)*(AS54-AU54)&gt;0,1,0))))</f>
        <v>0</v>
      </c>
      <c r="ES54" s="284">
        <f>IF(F54="",0,IF(AND(F54=AV54,H54=AX54),3,IF(F54-AV54=H54-AX54,2,IF((F54-H54)*(AV54-AX54)&gt;0,1,0))))</f>
        <v>1</v>
      </c>
      <c r="EV54" s="284">
        <f t="shared" si="57"/>
        <v>2</v>
      </c>
      <c r="EY54" s="284">
        <f t="shared" si="58"/>
        <v>0</v>
      </c>
      <c r="EZ54" s="284">
        <f t="shared" si="59"/>
        <v>0</v>
      </c>
      <c r="FA54" s="284">
        <f t="shared" si="53"/>
        <v>0</v>
      </c>
      <c r="FB54" s="284">
        <f t="shared" si="38"/>
        <v>3</v>
      </c>
      <c r="FC54" s="284">
        <f t="shared" si="39"/>
        <v>0</v>
      </c>
      <c r="FD54" s="284">
        <f t="shared" si="52"/>
        <v>0</v>
      </c>
      <c r="FE54" s="284">
        <f t="shared" si="40"/>
        <v>0</v>
      </c>
      <c r="FF54" s="284">
        <f t="shared" si="41"/>
        <v>0</v>
      </c>
      <c r="FG54" s="284">
        <f t="shared" si="42"/>
        <v>0</v>
      </c>
      <c r="FH54" s="284">
        <f t="shared" si="43"/>
        <v>0</v>
      </c>
      <c r="FI54" s="284">
        <f t="shared" si="44"/>
        <v>1</v>
      </c>
      <c r="FJ54" s="284">
        <f t="shared" si="45"/>
        <v>0</v>
      </c>
      <c r="FK54" s="284">
        <f t="shared" si="46"/>
        <v>0</v>
      </c>
      <c r="FL54" s="284">
        <f t="shared" si="47"/>
        <v>0</v>
      </c>
      <c r="FM54" s="284">
        <f t="shared" si="48"/>
        <v>0</v>
      </c>
      <c r="FN54" s="284">
        <f t="shared" si="49"/>
        <v>0</v>
      </c>
      <c r="FO54" s="284">
        <f t="shared" si="50"/>
        <v>0</v>
      </c>
      <c r="FP54" s="284">
        <f t="shared" si="51"/>
        <v>0</v>
      </c>
    </row>
    <row r="55" spans="1:172" ht="12.75">
      <c r="A55" s="40"/>
      <c r="B55" s="24" t="s">
        <v>90</v>
      </c>
      <c r="C55" s="37" t="str">
        <f>A54</f>
        <v>Griechenland</v>
      </c>
      <c r="D55" s="38" t="s">
        <v>3</v>
      </c>
      <c r="E55" s="38" t="str">
        <f>A51</f>
        <v>Argentinien</v>
      </c>
      <c r="F55" s="185">
        <f>IF(aktuell!F18="","",aktuell!$F$18)</f>
        <v>0</v>
      </c>
      <c r="G55" s="185" t="s">
        <v>3</v>
      </c>
      <c r="H55" s="186">
        <f>IF(aktuell!H18="","",aktuell!$H$18)</f>
        <v>2</v>
      </c>
      <c r="I55" s="38">
        <v>0</v>
      </c>
      <c r="J55" s="38" t="s">
        <v>3</v>
      </c>
      <c r="K55" s="39">
        <v>2</v>
      </c>
      <c r="L55" s="38">
        <v>0</v>
      </c>
      <c r="M55" s="38" t="s">
        <v>3</v>
      </c>
      <c r="N55" s="39">
        <v>2</v>
      </c>
      <c r="O55" s="244">
        <v>1</v>
      </c>
      <c r="P55" s="244" t="s">
        <v>3</v>
      </c>
      <c r="Q55" s="245">
        <v>3</v>
      </c>
      <c r="R55" s="38">
        <v>1</v>
      </c>
      <c r="S55" s="38" t="s">
        <v>3</v>
      </c>
      <c r="T55" s="39">
        <v>2</v>
      </c>
      <c r="U55" s="38">
        <v>0</v>
      </c>
      <c r="V55" s="38" t="s">
        <v>3</v>
      </c>
      <c r="W55" s="39">
        <v>0</v>
      </c>
      <c r="X55" s="38">
        <v>0</v>
      </c>
      <c r="Y55" s="38" t="s">
        <v>3</v>
      </c>
      <c r="Z55" s="39">
        <v>3</v>
      </c>
      <c r="AA55" s="38">
        <v>0</v>
      </c>
      <c r="AB55" s="38" t="s">
        <v>3</v>
      </c>
      <c r="AC55" s="39">
        <v>2</v>
      </c>
      <c r="AD55" s="38">
        <v>1</v>
      </c>
      <c r="AE55" s="38" t="s">
        <v>3</v>
      </c>
      <c r="AF55" s="39">
        <v>3</v>
      </c>
      <c r="AG55" s="38">
        <v>0</v>
      </c>
      <c r="AH55" s="38" t="s">
        <v>3</v>
      </c>
      <c r="AI55" s="39">
        <v>4</v>
      </c>
      <c r="AJ55" s="38">
        <v>0</v>
      </c>
      <c r="AK55" s="38" t="s">
        <v>3</v>
      </c>
      <c r="AL55" s="39">
        <v>0</v>
      </c>
      <c r="AM55" s="38">
        <v>0</v>
      </c>
      <c r="AN55" s="38" t="s">
        <v>3</v>
      </c>
      <c r="AO55" s="39">
        <v>0</v>
      </c>
      <c r="AP55" s="38">
        <v>0</v>
      </c>
      <c r="AQ55" s="38" t="s">
        <v>3</v>
      </c>
      <c r="AR55" s="39">
        <v>2</v>
      </c>
      <c r="AS55" s="38">
        <v>0</v>
      </c>
      <c r="AT55" s="38" t="s">
        <v>3</v>
      </c>
      <c r="AU55" s="39">
        <v>2</v>
      </c>
      <c r="AV55" s="38">
        <v>1</v>
      </c>
      <c r="AW55" s="38" t="s">
        <v>3</v>
      </c>
      <c r="AX55" s="39">
        <v>3</v>
      </c>
      <c r="AY55" s="38">
        <v>2</v>
      </c>
      <c r="AZ55" s="38" t="s">
        <v>3</v>
      </c>
      <c r="BA55" s="39">
        <v>2</v>
      </c>
      <c r="BB55" s="38">
        <v>0</v>
      </c>
      <c r="BC55" s="38" t="s">
        <v>3</v>
      </c>
      <c r="BD55" s="39">
        <v>3</v>
      </c>
      <c r="BF55" s="38">
        <v>0</v>
      </c>
      <c r="BG55" s="38" t="s">
        <v>3</v>
      </c>
      <c r="BH55" s="39">
        <v>3</v>
      </c>
      <c r="BI55" s="291">
        <v>0</v>
      </c>
      <c r="BJ55" s="291" t="s">
        <v>3</v>
      </c>
      <c r="BK55" s="292">
        <v>2</v>
      </c>
      <c r="BL55" s="38">
        <v>1</v>
      </c>
      <c r="BM55" s="38" t="s">
        <v>3</v>
      </c>
      <c r="BN55" s="39">
        <v>3</v>
      </c>
      <c r="BO55" s="377">
        <v>1</v>
      </c>
      <c r="BP55" s="377" t="s">
        <v>3</v>
      </c>
      <c r="BQ55" s="378">
        <v>1</v>
      </c>
      <c r="BR55" s="38">
        <v>1</v>
      </c>
      <c r="BS55" s="38" t="s">
        <v>3</v>
      </c>
      <c r="BT55" s="39">
        <v>3</v>
      </c>
      <c r="BU55" s="38">
        <v>1</v>
      </c>
      <c r="BV55" s="38" t="s">
        <v>3</v>
      </c>
      <c r="BW55" s="39">
        <v>1</v>
      </c>
      <c r="BX55" s="38">
        <v>0</v>
      </c>
      <c r="BY55" s="38" t="s">
        <v>3</v>
      </c>
      <c r="BZ55" s="39">
        <v>3</v>
      </c>
      <c r="CA55" s="38">
        <v>0</v>
      </c>
      <c r="CB55" s="38" t="s">
        <v>3</v>
      </c>
      <c r="CC55" s="39">
        <v>3</v>
      </c>
      <c r="CD55" s="38">
        <v>1</v>
      </c>
      <c r="CE55" s="38" t="s">
        <v>3</v>
      </c>
      <c r="CF55" s="39">
        <v>2</v>
      </c>
      <c r="CG55" s="38">
        <v>0</v>
      </c>
      <c r="CH55" s="38" t="s">
        <v>3</v>
      </c>
      <c r="CI55" s="39">
        <v>1</v>
      </c>
      <c r="CJ55" s="38">
        <v>0</v>
      </c>
      <c r="CK55" s="38" t="s">
        <v>3</v>
      </c>
      <c r="CL55" s="39">
        <v>3</v>
      </c>
      <c r="CM55" s="38">
        <v>1</v>
      </c>
      <c r="CN55" s="38" t="s">
        <v>3</v>
      </c>
      <c r="CO55" s="39">
        <v>1</v>
      </c>
      <c r="CP55" s="38">
        <v>0</v>
      </c>
      <c r="CQ55" s="38" t="s">
        <v>3</v>
      </c>
      <c r="CR55" s="39">
        <v>2</v>
      </c>
      <c r="CS55" s="38">
        <v>0</v>
      </c>
      <c r="CT55" s="38" t="s">
        <v>3</v>
      </c>
      <c r="CU55" s="39">
        <v>3</v>
      </c>
      <c r="CV55" s="345">
        <v>1</v>
      </c>
      <c r="CW55" s="345" t="s">
        <v>3</v>
      </c>
      <c r="CX55" s="346">
        <v>1</v>
      </c>
      <c r="CY55" s="38">
        <v>0</v>
      </c>
      <c r="CZ55" s="38" t="s">
        <v>3</v>
      </c>
      <c r="DA55" s="39">
        <v>2</v>
      </c>
      <c r="DB55" s="38">
        <v>1</v>
      </c>
      <c r="DC55" s="38" t="s">
        <v>3</v>
      </c>
      <c r="DD55" s="39">
        <v>2</v>
      </c>
      <c r="DF55" s="284">
        <f t="shared" si="54"/>
        <v>3</v>
      </c>
      <c r="DI55" s="284">
        <f t="shared" si="55"/>
        <v>3</v>
      </c>
      <c r="DL55" s="284">
        <f>IF(F55="",0,IF(AND(F55=O55,H55=Q55),3,IF(F55-O55=H55-Q55,2,IF((F55-H55)*(O55-Q55)&gt;0,1,0))))</f>
        <v>2</v>
      </c>
      <c r="DO55" s="284">
        <f>IF(F55="",0,IF(AND(F55=R55,H55=T55),3,IF(F55-R55=H55-T55,2,IF((F55-H55)*(R55-T55)&gt;0,1,0))))</f>
        <v>1</v>
      </c>
      <c r="DR55" s="284">
        <f>IF(F55="",0,IF(AND(F55=U55,H55=W55),3,IF(F55-U55=H55-W55,2,IF((F55-H55)*(U55-W55)&gt;0,1,0))))</f>
        <v>0</v>
      </c>
      <c r="DU55" s="284">
        <f>IF(F55="",0,IF(AND(F55=X55,H55=Z55),3,IF(F55-X55=H55-Z55,2,IF((F55-H55)*(X55-Z55)&gt;0,1,0))))</f>
        <v>1</v>
      </c>
      <c r="DX55" s="284">
        <f>IF(F55="",0,IF(AND(F55=AA55,H55=AC55),3,IF(F55-AA55=H55-AC55,2,IF((F55-H55)*(AA55-AC55)&gt;0,1,0))))</f>
        <v>3</v>
      </c>
      <c r="EA55" s="284">
        <f>IF(F55="",0,IF(AND(F55=AD55,H55=AF55),3,IF(F55-AD55=H55-AF55,2,IF((F55-H55)*(AD55-AF55)&gt;0,1,0))))</f>
        <v>2</v>
      </c>
      <c r="ED55" s="284">
        <f>IF(F55="",0,IF(AND(F55=AG55,H55=AI55),3,IF(F55-AG55=H55-AI55,2,IF((F55-H55)*(AG55-AI55)&gt;0,1,0))))</f>
        <v>1</v>
      </c>
      <c r="EG55" s="284">
        <f t="shared" si="56"/>
        <v>0</v>
      </c>
      <c r="EJ55" s="284">
        <f>IF(F55="",0,IF(AND(F55=AM55,H55=AO55),3,IF(F55-AM55=H55-AO55,2,IF((F55-H55)*(AM55-AO55)&gt;0,1,0))))</f>
        <v>0</v>
      </c>
      <c r="EM55" s="284">
        <f>IF(F55="",0,IF(AND(F55=AP55,H55=AR55),3,IF(F55-AP55=H55-AR55,2,IF((F55-H55)*(AP55-AR55)&gt;0,1,0))))</f>
        <v>3</v>
      </c>
      <c r="EP55" s="284">
        <f>IF(F55="",0,IF(AND(F55=AS55,H55=AU55),3,IF(F55-AS55=H55-AU55,2,IF((F55-H55)*(AS55-AU55)&gt;0,1,0))))</f>
        <v>3</v>
      </c>
      <c r="ES55" s="284">
        <f>IF(F55="",0,IF(AND(F55=AV55,H55=AX55),3,IF(F55-AV55=H55-AX55,2,IF((F55-H55)*(AV55-AX55)&gt;0,1,0))))</f>
        <v>2</v>
      </c>
      <c r="EV55" s="284">
        <f t="shared" si="57"/>
        <v>0</v>
      </c>
      <c r="EY55" s="284">
        <f t="shared" si="58"/>
        <v>1</v>
      </c>
      <c r="EZ55" s="284">
        <f t="shared" si="59"/>
        <v>1</v>
      </c>
      <c r="FA55" s="284">
        <f t="shared" si="53"/>
        <v>3</v>
      </c>
      <c r="FB55" s="284">
        <f t="shared" si="38"/>
        <v>2</v>
      </c>
      <c r="FC55" s="284">
        <f t="shared" si="39"/>
        <v>0</v>
      </c>
      <c r="FD55" s="284">
        <f t="shared" si="52"/>
        <v>2</v>
      </c>
      <c r="FE55" s="284">
        <f t="shared" si="40"/>
        <v>0</v>
      </c>
      <c r="FF55" s="284">
        <f t="shared" si="41"/>
        <v>1</v>
      </c>
      <c r="FG55" s="284">
        <f t="shared" si="42"/>
        <v>1</v>
      </c>
      <c r="FH55" s="284">
        <f t="shared" si="43"/>
        <v>1</v>
      </c>
      <c r="FI55" s="284">
        <f t="shared" si="44"/>
        <v>1</v>
      </c>
      <c r="FJ55" s="284">
        <f t="shared" si="45"/>
        <v>1</v>
      </c>
      <c r="FK55" s="284">
        <f t="shared" si="46"/>
        <v>0</v>
      </c>
      <c r="FL55" s="284">
        <f t="shared" si="47"/>
        <v>3</v>
      </c>
      <c r="FM55" s="284">
        <f t="shared" si="48"/>
        <v>1</v>
      </c>
      <c r="FN55" s="284">
        <f t="shared" si="49"/>
        <v>0</v>
      </c>
      <c r="FO55" s="284">
        <f t="shared" si="50"/>
        <v>3</v>
      </c>
      <c r="FP55" s="284">
        <f t="shared" si="51"/>
        <v>1</v>
      </c>
    </row>
    <row r="56" spans="1:172" ht="12.75">
      <c r="A56" s="41"/>
      <c r="B56" s="42" t="s">
        <v>91</v>
      </c>
      <c r="C56" s="43" t="str">
        <f>A52</f>
        <v>Nigeria</v>
      </c>
      <c r="D56" s="44" t="s">
        <v>3</v>
      </c>
      <c r="E56" s="44" t="str">
        <f>A53</f>
        <v>Südkorea</v>
      </c>
      <c r="F56" s="187">
        <f>IF(aktuell!F19="","",aktuell!$F$19)</f>
        <v>2</v>
      </c>
      <c r="G56" s="187" t="s">
        <v>3</v>
      </c>
      <c r="H56" s="188">
        <f>IF(aktuell!H19="","",aktuell!$H$19)</f>
        <v>2</v>
      </c>
      <c r="I56" s="44">
        <v>1</v>
      </c>
      <c r="J56" s="44" t="s">
        <v>3</v>
      </c>
      <c r="K56" s="45">
        <v>0</v>
      </c>
      <c r="L56" s="44">
        <v>1</v>
      </c>
      <c r="M56" s="44" t="s">
        <v>3</v>
      </c>
      <c r="N56" s="45">
        <v>0</v>
      </c>
      <c r="O56" s="246">
        <v>2</v>
      </c>
      <c r="P56" s="246" t="s">
        <v>3</v>
      </c>
      <c r="Q56" s="247">
        <v>0</v>
      </c>
      <c r="R56" s="44">
        <v>1</v>
      </c>
      <c r="S56" s="44" t="s">
        <v>3</v>
      </c>
      <c r="T56" s="45">
        <v>1</v>
      </c>
      <c r="U56" s="44">
        <v>2</v>
      </c>
      <c r="V56" s="44" t="s">
        <v>3</v>
      </c>
      <c r="W56" s="45">
        <v>1</v>
      </c>
      <c r="X56" s="44">
        <v>2</v>
      </c>
      <c r="Y56" s="44" t="s">
        <v>3</v>
      </c>
      <c r="Z56" s="45">
        <v>1</v>
      </c>
      <c r="AA56" s="44">
        <v>1</v>
      </c>
      <c r="AB56" s="44" t="s">
        <v>3</v>
      </c>
      <c r="AC56" s="45">
        <v>0</v>
      </c>
      <c r="AD56" s="44">
        <v>0</v>
      </c>
      <c r="AE56" s="44" t="s">
        <v>3</v>
      </c>
      <c r="AF56" s="45">
        <v>2</v>
      </c>
      <c r="AG56" s="44">
        <v>1</v>
      </c>
      <c r="AH56" s="44" t="s">
        <v>3</v>
      </c>
      <c r="AI56" s="45">
        <v>0</v>
      </c>
      <c r="AJ56" s="44">
        <v>1</v>
      </c>
      <c r="AK56" s="44" t="s">
        <v>3</v>
      </c>
      <c r="AL56" s="45">
        <v>0</v>
      </c>
      <c r="AM56" s="44">
        <v>0</v>
      </c>
      <c r="AN56" s="44" t="s">
        <v>3</v>
      </c>
      <c r="AO56" s="45">
        <v>1</v>
      </c>
      <c r="AP56" s="44">
        <v>1</v>
      </c>
      <c r="AQ56" s="44" t="s">
        <v>3</v>
      </c>
      <c r="AR56" s="45">
        <v>0</v>
      </c>
      <c r="AS56" s="44">
        <v>3</v>
      </c>
      <c r="AT56" s="44" t="s">
        <v>3</v>
      </c>
      <c r="AU56" s="45">
        <v>1</v>
      </c>
      <c r="AV56" s="44">
        <v>1</v>
      </c>
      <c r="AW56" s="44" t="s">
        <v>3</v>
      </c>
      <c r="AX56" s="45">
        <v>1</v>
      </c>
      <c r="AY56" s="44">
        <v>2</v>
      </c>
      <c r="AZ56" s="44" t="s">
        <v>3</v>
      </c>
      <c r="BA56" s="45">
        <v>0</v>
      </c>
      <c r="BB56" s="44">
        <v>1</v>
      </c>
      <c r="BC56" s="44" t="s">
        <v>3</v>
      </c>
      <c r="BD56" s="45">
        <v>1</v>
      </c>
      <c r="BF56" s="44">
        <v>2</v>
      </c>
      <c r="BG56" s="44" t="s">
        <v>3</v>
      </c>
      <c r="BH56" s="45">
        <v>1</v>
      </c>
      <c r="BI56" s="293">
        <v>2</v>
      </c>
      <c r="BJ56" s="293" t="s">
        <v>3</v>
      </c>
      <c r="BK56" s="294">
        <v>2</v>
      </c>
      <c r="BL56" s="44">
        <v>2</v>
      </c>
      <c r="BM56" s="44" t="s">
        <v>3</v>
      </c>
      <c r="BN56" s="45">
        <v>2</v>
      </c>
      <c r="BO56" s="379">
        <v>2</v>
      </c>
      <c r="BP56" s="379" t="s">
        <v>3</v>
      </c>
      <c r="BQ56" s="380">
        <v>1</v>
      </c>
      <c r="BR56" s="44">
        <v>1</v>
      </c>
      <c r="BS56" s="44" t="s">
        <v>3</v>
      </c>
      <c r="BT56" s="45">
        <v>1</v>
      </c>
      <c r="BU56" s="44">
        <v>3</v>
      </c>
      <c r="BV56" s="44" t="s">
        <v>3</v>
      </c>
      <c r="BW56" s="45">
        <v>2</v>
      </c>
      <c r="BX56" s="44">
        <v>2</v>
      </c>
      <c r="BY56" s="44" t="s">
        <v>3</v>
      </c>
      <c r="BZ56" s="45">
        <v>2</v>
      </c>
      <c r="CA56" s="44">
        <v>0</v>
      </c>
      <c r="CB56" s="44" t="s">
        <v>3</v>
      </c>
      <c r="CC56" s="45">
        <v>0</v>
      </c>
      <c r="CD56" s="44">
        <v>2</v>
      </c>
      <c r="CE56" s="44" t="s">
        <v>3</v>
      </c>
      <c r="CF56" s="45">
        <v>1</v>
      </c>
      <c r="CG56" s="44">
        <v>0</v>
      </c>
      <c r="CH56" s="44" t="s">
        <v>3</v>
      </c>
      <c r="CI56" s="45">
        <v>1</v>
      </c>
      <c r="CJ56" s="44">
        <v>2</v>
      </c>
      <c r="CK56" s="44" t="s">
        <v>3</v>
      </c>
      <c r="CL56" s="45">
        <v>2</v>
      </c>
      <c r="CM56" s="44">
        <v>1</v>
      </c>
      <c r="CN56" s="44" t="s">
        <v>3</v>
      </c>
      <c r="CO56" s="45">
        <v>0</v>
      </c>
      <c r="CP56" s="44">
        <v>2</v>
      </c>
      <c r="CQ56" s="44" t="s">
        <v>3</v>
      </c>
      <c r="CR56" s="45">
        <v>1</v>
      </c>
      <c r="CS56" s="44">
        <v>2</v>
      </c>
      <c r="CT56" s="44" t="s">
        <v>3</v>
      </c>
      <c r="CU56" s="45">
        <v>1</v>
      </c>
      <c r="CV56" s="347">
        <v>2</v>
      </c>
      <c r="CW56" s="347" t="s">
        <v>3</v>
      </c>
      <c r="CX56" s="348">
        <v>1</v>
      </c>
      <c r="CY56" s="44">
        <v>1</v>
      </c>
      <c r="CZ56" s="44" t="s">
        <v>3</v>
      </c>
      <c r="DA56" s="45">
        <v>1</v>
      </c>
      <c r="DB56" s="44">
        <v>1</v>
      </c>
      <c r="DC56" s="44" t="s">
        <v>3</v>
      </c>
      <c r="DD56" s="45">
        <v>0</v>
      </c>
      <c r="DF56" s="284">
        <f t="shared" si="54"/>
        <v>0</v>
      </c>
      <c r="DI56" s="284">
        <f t="shared" si="55"/>
        <v>0</v>
      </c>
      <c r="DL56" s="284">
        <f>IF(F56="",0,IF(AND(F56=O56,H56=Q56),3,IF(F56-O56=H56-Q56,2,IF((F56-H56)*(O56-Q56)&gt;0,1,0))))</f>
        <v>0</v>
      </c>
      <c r="DO56" s="284">
        <f>IF(F56="",0,IF(AND(F56=R56,H56=T56),3,IF(F56-R56=H56-T56,2,IF((F56-H56)*(R56-T56)&gt;0,1,0))))</f>
        <v>2</v>
      </c>
      <c r="DR56" s="284">
        <f>IF(F56="",0,IF(AND(F56=U56,H56=W56),3,IF(F56-U56=H56-W56,2,IF((F56-H56)*(U56-W56)&gt;0,1,0))))</f>
        <v>0</v>
      </c>
      <c r="DU56" s="284">
        <f>IF(F56="",0,IF(AND(F56=X56,H56=Z56),3,IF(F56-X56=H56-Z56,2,IF((F56-H56)*(X56-Z56)&gt;0,1,0))))</f>
        <v>0</v>
      </c>
      <c r="DX56" s="284">
        <f>IF(F56="",0,IF(AND(F56=AA56,H56=AC56),3,IF(F56-AA56=H56-AC56,2,IF((F56-H56)*(AA56-AC56)&gt;0,1,0))))</f>
        <v>0</v>
      </c>
      <c r="EA56" s="284">
        <f>IF(F56="",0,IF(AND(F56=AD56,H56=AF56),3,IF(F56-AD56=H56-AF56,2,IF((F56-H56)*(AD56-AF56)&gt;0,1,0))))</f>
        <v>0</v>
      </c>
      <c r="ED56" s="284">
        <f>IF(F56="",0,IF(AND(F56=AG56,H56=AI56),3,IF(F56-AG56=H56-AI56,2,IF((F56-H56)*(AG56-AI56)&gt;0,1,0))))</f>
        <v>0</v>
      </c>
      <c r="EG56" s="284">
        <f t="shared" si="56"/>
        <v>0</v>
      </c>
      <c r="EJ56" s="284">
        <f>IF(F56="",0,IF(AND(F56=AM56,H56=AO56),3,IF(F56-AM56=H56-AO56,2,IF((F56-H56)*(AM56-AO56)&gt;0,1,0))))</f>
        <v>0</v>
      </c>
      <c r="EM56" s="284">
        <f>IF(F56="",0,IF(AND(F56=AP56,H56=AR56),3,IF(F56-AP56=H56-AR56,2,IF((F56-H56)*(AP56-AR56)&gt;0,1,0))))</f>
        <v>0</v>
      </c>
      <c r="EP56" s="284">
        <f>IF(F56="",0,IF(AND(F56=AS56,H56=AU56),3,IF(F56-AS56=H56-AU56,2,IF((F56-H56)*(AS56-AU56)&gt;0,1,0))))</f>
        <v>0</v>
      </c>
      <c r="ES56" s="284">
        <f>IF(F56="",0,IF(AND(F56=AV56,H56=AX56),3,IF(F56-AV56=H56-AX56,2,IF((F56-H56)*(AV56-AX56)&gt;0,1,0))))</f>
        <v>2</v>
      </c>
      <c r="EV56" s="284">
        <f t="shared" si="57"/>
        <v>0</v>
      </c>
      <c r="EY56" s="284">
        <f t="shared" si="58"/>
        <v>2</v>
      </c>
      <c r="EZ56" s="284">
        <f t="shared" si="59"/>
        <v>0</v>
      </c>
      <c r="FA56" s="284">
        <f t="shared" si="53"/>
        <v>3</v>
      </c>
      <c r="FB56" s="284">
        <f t="shared" si="38"/>
        <v>3</v>
      </c>
      <c r="FC56" s="284">
        <f t="shared" si="39"/>
        <v>0</v>
      </c>
      <c r="FD56" s="284">
        <f t="shared" si="52"/>
        <v>2</v>
      </c>
      <c r="FE56" s="284">
        <f t="shared" si="40"/>
        <v>0</v>
      </c>
      <c r="FF56" s="284">
        <f t="shared" si="41"/>
        <v>3</v>
      </c>
      <c r="FG56" s="284">
        <f t="shared" si="42"/>
        <v>2</v>
      </c>
      <c r="FH56" s="284">
        <f t="shared" si="43"/>
        <v>0</v>
      </c>
      <c r="FI56" s="284">
        <f t="shared" si="44"/>
        <v>0</v>
      </c>
      <c r="FJ56" s="284">
        <f t="shared" si="45"/>
        <v>3</v>
      </c>
      <c r="FK56" s="284">
        <f t="shared" si="46"/>
        <v>0</v>
      </c>
      <c r="FL56" s="284">
        <f t="shared" si="47"/>
        <v>0</v>
      </c>
      <c r="FM56" s="284">
        <f t="shared" si="48"/>
        <v>0</v>
      </c>
      <c r="FN56" s="284">
        <f t="shared" si="49"/>
        <v>0</v>
      </c>
      <c r="FO56" s="284">
        <f t="shared" si="50"/>
        <v>2</v>
      </c>
      <c r="FP56" s="284">
        <f t="shared" si="51"/>
        <v>0</v>
      </c>
    </row>
    <row r="57" spans="2:172" ht="12.75">
      <c r="B57" s="26"/>
      <c r="F57" s="200">
        <f>IF(aktuell!F20="","",aktuell!$F$5)</f>
      </c>
      <c r="G57" s="200"/>
      <c r="H57" s="200">
        <f>IF(aktuell!H20="","",aktuell!$H$5)</f>
      </c>
      <c r="N57"/>
      <c r="O57" s="239"/>
      <c r="P57" s="239"/>
      <c r="Q57" s="239"/>
      <c r="BI57" s="286"/>
      <c r="BJ57" s="286"/>
      <c r="BK57" s="286"/>
      <c r="BO57" s="372"/>
      <c r="BP57" s="372"/>
      <c r="BQ57" s="372"/>
      <c r="CV57" s="340"/>
      <c r="CW57" s="340"/>
      <c r="CX57" s="340"/>
      <c r="FA57" s="284">
        <f t="shared" si="53"/>
        <v>0</v>
      </c>
      <c r="FB57" s="284">
        <f t="shared" si="38"/>
        <v>0</v>
      </c>
      <c r="FC57" s="284">
        <f t="shared" si="39"/>
        <v>0</v>
      </c>
      <c r="FD57" s="284">
        <f t="shared" si="52"/>
        <v>0</v>
      </c>
      <c r="FE57" s="284">
        <f t="shared" si="40"/>
        <v>0</v>
      </c>
      <c r="FF57" s="284">
        <f t="shared" si="41"/>
        <v>0</v>
      </c>
      <c r="FG57" s="284">
        <f t="shared" si="42"/>
        <v>0</v>
      </c>
      <c r="FH57" s="284">
        <f t="shared" si="43"/>
        <v>0</v>
      </c>
      <c r="FI57" s="284">
        <f t="shared" si="44"/>
        <v>0</v>
      </c>
      <c r="FJ57" s="284">
        <f t="shared" si="45"/>
        <v>0</v>
      </c>
      <c r="FK57" s="284">
        <f t="shared" si="46"/>
        <v>0</v>
      </c>
      <c r="FL57" s="284">
        <f t="shared" si="47"/>
        <v>0</v>
      </c>
      <c r="FM57" s="284">
        <f t="shared" si="48"/>
        <v>0</v>
      </c>
      <c r="FN57" s="284">
        <f t="shared" si="49"/>
        <v>0</v>
      </c>
      <c r="FO57" s="284">
        <f t="shared" si="50"/>
        <v>0</v>
      </c>
      <c r="FP57" s="284">
        <f t="shared" si="51"/>
        <v>0</v>
      </c>
    </row>
    <row r="58" spans="2:172" ht="12.75">
      <c r="B58" s="26"/>
      <c r="F58" s="200">
        <f>IF(aktuell!F21="","",aktuell!$F$5)</f>
      </c>
      <c r="G58" s="192"/>
      <c r="H58" s="200">
        <f>IF(aktuell!H21="","",aktuell!$H$5)</f>
      </c>
      <c r="N58"/>
      <c r="O58" s="239"/>
      <c r="P58" s="239"/>
      <c r="Q58" s="239"/>
      <c r="BI58" s="286"/>
      <c r="BJ58" s="286"/>
      <c r="BK58" s="286"/>
      <c r="BO58" s="372"/>
      <c r="BP58" s="372"/>
      <c r="BQ58" s="372"/>
      <c r="CV58" s="340"/>
      <c r="CW58" s="340"/>
      <c r="CX58" s="340"/>
      <c r="FA58" s="284">
        <f t="shared" si="53"/>
        <v>0</v>
      </c>
      <c r="FB58" s="284">
        <f t="shared" si="38"/>
        <v>0</v>
      </c>
      <c r="FC58" s="284">
        <f t="shared" si="39"/>
        <v>0</v>
      </c>
      <c r="FD58" s="284">
        <f t="shared" si="52"/>
        <v>0</v>
      </c>
      <c r="FE58" s="284">
        <f t="shared" si="40"/>
        <v>0</v>
      </c>
      <c r="FF58" s="284">
        <f t="shared" si="41"/>
        <v>0</v>
      </c>
      <c r="FG58" s="284">
        <f t="shared" si="42"/>
        <v>0</v>
      </c>
      <c r="FH58" s="284">
        <f t="shared" si="43"/>
        <v>0</v>
      </c>
      <c r="FI58" s="284">
        <f t="shared" si="44"/>
        <v>0</v>
      </c>
      <c r="FJ58" s="284">
        <f t="shared" si="45"/>
        <v>0</v>
      </c>
      <c r="FK58" s="284">
        <f t="shared" si="46"/>
        <v>0</v>
      </c>
      <c r="FL58" s="284">
        <f t="shared" si="47"/>
        <v>0</v>
      </c>
      <c r="FM58" s="284">
        <f t="shared" si="48"/>
        <v>0</v>
      </c>
      <c r="FN58" s="284">
        <f t="shared" si="49"/>
        <v>0</v>
      </c>
      <c r="FO58" s="284">
        <f t="shared" si="50"/>
        <v>0</v>
      </c>
      <c r="FP58" s="284">
        <f t="shared" si="51"/>
        <v>0</v>
      </c>
    </row>
    <row r="59" spans="1:172" ht="15.75">
      <c r="A59" s="201" t="s">
        <v>6</v>
      </c>
      <c r="C59" s="8" t="s">
        <v>2</v>
      </c>
      <c r="F59" s="200">
        <f>IF(aktuell!F22="","",aktuell!$F$5)</f>
      </c>
      <c r="G59" s="200"/>
      <c r="H59" s="200">
        <f>IF(aktuell!H22="","",aktuell!$H$5)</f>
      </c>
      <c r="I59" s="176" t="s">
        <v>154</v>
      </c>
      <c r="J59" s="177"/>
      <c r="K59" s="178"/>
      <c r="L59" s="165" t="s">
        <v>159</v>
      </c>
      <c r="M59" s="165"/>
      <c r="N59" s="179"/>
      <c r="O59" s="180" t="s">
        <v>158</v>
      </c>
      <c r="P59" s="165"/>
      <c r="Q59" s="178"/>
      <c r="R59" s="165" t="s">
        <v>151</v>
      </c>
      <c r="S59" s="165"/>
      <c r="T59" s="165"/>
      <c r="U59" s="180" t="s">
        <v>162</v>
      </c>
      <c r="V59" s="165"/>
      <c r="W59" s="178"/>
      <c r="X59" s="165" t="s">
        <v>171</v>
      </c>
      <c r="Y59" s="165"/>
      <c r="Z59" s="165"/>
      <c r="AA59" s="180" t="s">
        <v>149</v>
      </c>
      <c r="AB59" s="165"/>
      <c r="AC59" s="178"/>
      <c r="AD59" s="165" t="s">
        <v>153</v>
      </c>
      <c r="AE59" s="165"/>
      <c r="AF59" s="165"/>
      <c r="AG59" s="180" t="s">
        <v>173</v>
      </c>
      <c r="AH59" s="165"/>
      <c r="AI59" s="178"/>
      <c r="AJ59" s="165" t="s">
        <v>175</v>
      </c>
      <c r="AK59" s="165"/>
      <c r="AL59" s="165"/>
      <c r="AM59" s="180" t="s">
        <v>176</v>
      </c>
      <c r="AN59" s="165"/>
      <c r="AO59" s="178"/>
      <c r="AP59" s="165" t="s">
        <v>179</v>
      </c>
      <c r="AQ59" s="165"/>
      <c r="AR59" s="165"/>
      <c r="AS59" s="180" t="s">
        <v>180</v>
      </c>
      <c r="AT59" s="165"/>
      <c r="AU59" s="178"/>
      <c r="AV59" s="165" t="s">
        <v>184</v>
      </c>
      <c r="AW59" s="165"/>
      <c r="AX59" s="165"/>
      <c r="AY59" s="202" t="s">
        <v>163</v>
      </c>
      <c r="AZ59" s="165"/>
      <c r="BA59" s="178"/>
      <c r="BB59" s="180" t="s">
        <v>189</v>
      </c>
      <c r="BC59" s="165"/>
      <c r="BD59" s="178"/>
      <c r="BF59" s="180" t="s">
        <v>190</v>
      </c>
      <c r="BG59" s="270"/>
      <c r="BH59" s="271"/>
      <c r="BI59" s="180" t="s">
        <v>192</v>
      </c>
      <c r="BJ59" s="270"/>
      <c r="BK59" s="271"/>
      <c r="BL59" s="180" t="s">
        <v>193</v>
      </c>
      <c r="BM59" s="270"/>
      <c r="BN59" s="271"/>
      <c r="BO59" s="180" t="s">
        <v>211</v>
      </c>
      <c r="BP59" s="270"/>
      <c r="BQ59" s="271"/>
      <c r="BR59" s="180" t="s">
        <v>196</v>
      </c>
      <c r="BS59" s="165"/>
      <c r="BT59" s="178"/>
      <c r="BU59" s="180" t="s">
        <v>197</v>
      </c>
      <c r="BV59" s="165"/>
      <c r="BW59" s="178"/>
      <c r="BX59" s="180" t="s">
        <v>198</v>
      </c>
      <c r="BY59" s="165"/>
      <c r="BZ59" s="178"/>
      <c r="CA59" s="180" t="s">
        <v>200</v>
      </c>
      <c r="CB59" s="165"/>
      <c r="CC59" s="178"/>
      <c r="CD59" s="180" t="s">
        <v>201</v>
      </c>
      <c r="CE59" s="165"/>
      <c r="CF59" s="178"/>
      <c r="CG59" s="180" t="s">
        <v>202</v>
      </c>
      <c r="CH59" s="165"/>
      <c r="CI59" s="178"/>
      <c r="CJ59" s="180" t="s">
        <v>204</v>
      </c>
      <c r="CK59" s="165"/>
      <c r="CL59" s="178"/>
      <c r="CM59" s="180" t="s">
        <v>205</v>
      </c>
      <c r="CN59" s="165"/>
      <c r="CO59" s="178"/>
      <c r="CP59" s="180" t="s">
        <v>206</v>
      </c>
      <c r="CQ59" s="165"/>
      <c r="CR59" s="178"/>
      <c r="CS59" s="180" t="s">
        <v>207</v>
      </c>
      <c r="CT59" s="165"/>
      <c r="CU59" s="178"/>
      <c r="CV59" s="180" t="s">
        <v>208</v>
      </c>
      <c r="CW59" s="165"/>
      <c r="CX59" s="178"/>
      <c r="CY59" s="180" t="s">
        <v>209</v>
      </c>
      <c r="CZ59" s="165"/>
      <c r="DA59" s="178"/>
      <c r="DB59" s="359" t="s">
        <v>210</v>
      </c>
      <c r="DC59" s="359"/>
      <c r="DD59" s="359"/>
      <c r="FA59" s="284">
        <f t="shared" si="53"/>
        <v>0</v>
      </c>
      <c r="FB59" s="284">
        <f t="shared" si="38"/>
        <v>0</v>
      </c>
      <c r="FC59" s="284">
        <f t="shared" si="39"/>
        <v>0</v>
      </c>
      <c r="FD59" s="284">
        <f t="shared" si="52"/>
        <v>0</v>
      </c>
      <c r="FE59" s="284">
        <f t="shared" si="40"/>
        <v>0</v>
      </c>
      <c r="FF59" s="284">
        <f t="shared" si="41"/>
        <v>0</v>
      </c>
      <c r="FG59" s="284">
        <f t="shared" si="42"/>
        <v>0</v>
      </c>
      <c r="FH59" s="284">
        <f t="shared" si="43"/>
        <v>0</v>
      </c>
      <c r="FI59" s="284">
        <f t="shared" si="44"/>
        <v>0</v>
      </c>
      <c r="FJ59" s="284">
        <f t="shared" si="45"/>
        <v>0</v>
      </c>
      <c r="FK59" s="284">
        <f t="shared" si="46"/>
        <v>0</v>
      </c>
      <c r="FL59" s="284">
        <f t="shared" si="47"/>
        <v>0</v>
      </c>
      <c r="FM59" s="284">
        <f t="shared" si="48"/>
        <v>0</v>
      </c>
      <c r="FN59" s="284">
        <f t="shared" si="49"/>
        <v>0</v>
      </c>
      <c r="FO59" s="284">
        <f t="shared" si="50"/>
        <v>0</v>
      </c>
      <c r="FP59" s="284">
        <f t="shared" si="51"/>
        <v>0</v>
      </c>
    </row>
    <row r="60" spans="1:172" ht="12.75">
      <c r="A60" s="28" t="s">
        <v>10</v>
      </c>
      <c r="B60" s="29" t="s">
        <v>92</v>
      </c>
      <c r="C60" s="30" t="str">
        <f>A60</f>
        <v>England</v>
      </c>
      <c r="D60" s="31" t="s">
        <v>3</v>
      </c>
      <c r="E60" s="31" t="str">
        <f>A61</f>
        <v>USA</v>
      </c>
      <c r="F60" s="181">
        <f>IF(aktuell!F23="","",aktuell!$F$23)</f>
        <v>1</v>
      </c>
      <c r="G60" s="181" t="s">
        <v>3</v>
      </c>
      <c r="H60" s="182">
        <f>IF(aktuell!H23="","",aktuell!$H$23)</f>
        <v>1</v>
      </c>
      <c r="I60" s="31">
        <v>2</v>
      </c>
      <c r="J60" s="31" t="s">
        <v>3</v>
      </c>
      <c r="K60" s="32">
        <v>1</v>
      </c>
      <c r="L60" s="31">
        <v>2</v>
      </c>
      <c r="M60" s="31" t="s">
        <v>3</v>
      </c>
      <c r="N60" s="32">
        <v>0</v>
      </c>
      <c r="O60" s="240">
        <v>2</v>
      </c>
      <c r="P60" s="240" t="s">
        <v>3</v>
      </c>
      <c r="Q60" s="241">
        <v>1</v>
      </c>
      <c r="R60" s="31">
        <v>1</v>
      </c>
      <c r="S60" s="31" t="s">
        <v>3</v>
      </c>
      <c r="T60" s="32">
        <v>1</v>
      </c>
      <c r="U60" s="31">
        <v>3</v>
      </c>
      <c r="V60" s="31" t="s">
        <v>3</v>
      </c>
      <c r="W60" s="32">
        <v>1</v>
      </c>
      <c r="X60" s="31">
        <v>2</v>
      </c>
      <c r="Y60" s="31" t="s">
        <v>3</v>
      </c>
      <c r="Z60" s="32">
        <v>0</v>
      </c>
      <c r="AA60" s="31">
        <v>2</v>
      </c>
      <c r="AB60" s="31" t="s">
        <v>3</v>
      </c>
      <c r="AC60" s="32">
        <v>1</v>
      </c>
      <c r="AD60" s="31">
        <v>2</v>
      </c>
      <c r="AE60" s="31" t="s">
        <v>3</v>
      </c>
      <c r="AF60" s="32">
        <v>0</v>
      </c>
      <c r="AG60" s="31">
        <v>2</v>
      </c>
      <c r="AH60" s="31" t="s">
        <v>3</v>
      </c>
      <c r="AI60" s="32">
        <v>0</v>
      </c>
      <c r="AJ60" s="31">
        <v>1</v>
      </c>
      <c r="AK60" s="31" t="s">
        <v>3</v>
      </c>
      <c r="AL60" s="32">
        <v>1</v>
      </c>
      <c r="AM60" s="31">
        <v>1</v>
      </c>
      <c r="AN60" s="31" t="s">
        <v>3</v>
      </c>
      <c r="AO60" s="32">
        <v>1</v>
      </c>
      <c r="AP60" s="31">
        <v>2</v>
      </c>
      <c r="AQ60" s="31" t="s">
        <v>3</v>
      </c>
      <c r="AR60" s="32">
        <v>0</v>
      </c>
      <c r="AS60" s="31">
        <v>2</v>
      </c>
      <c r="AT60" s="31" t="s">
        <v>3</v>
      </c>
      <c r="AU60" s="32">
        <v>1</v>
      </c>
      <c r="AV60" s="31">
        <v>2</v>
      </c>
      <c r="AW60" s="31" t="s">
        <v>3</v>
      </c>
      <c r="AX60" s="32">
        <v>0</v>
      </c>
      <c r="AY60" s="31">
        <v>2</v>
      </c>
      <c r="AZ60" s="31" t="s">
        <v>3</v>
      </c>
      <c r="BA60" s="32">
        <v>1</v>
      </c>
      <c r="BB60" s="31">
        <v>2</v>
      </c>
      <c r="BC60" s="31" t="s">
        <v>3</v>
      </c>
      <c r="BD60" s="32">
        <v>1</v>
      </c>
      <c r="BF60" s="31">
        <v>2</v>
      </c>
      <c r="BG60" s="31" t="s">
        <v>3</v>
      </c>
      <c r="BH60" s="32">
        <v>1</v>
      </c>
      <c r="BI60" s="287">
        <v>1</v>
      </c>
      <c r="BJ60" s="287" t="s">
        <v>3</v>
      </c>
      <c r="BK60" s="288">
        <v>1</v>
      </c>
      <c r="BL60" s="31">
        <v>2</v>
      </c>
      <c r="BM60" s="31" t="s">
        <v>3</v>
      </c>
      <c r="BN60" s="32">
        <v>1</v>
      </c>
      <c r="BO60" s="373">
        <v>1</v>
      </c>
      <c r="BP60" s="373" t="s">
        <v>3</v>
      </c>
      <c r="BQ60" s="374">
        <v>1</v>
      </c>
      <c r="BR60" s="31">
        <v>2</v>
      </c>
      <c r="BS60" s="31" t="s">
        <v>3</v>
      </c>
      <c r="BT60" s="32">
        <v>0</v>
      </c>
      <c r="BU60" s="31">
        <v>1</v>
      </c>
      <c r="BV60" s="31" t="s">
        <v>3</v>
      </c>
      <c r="BW60" s="32">
        <v>0</v>
      </c>
      <c r="BX60" s="31">
        <v>1</v>
      </c>
      <c r="BY60" s="31" t="s">
        <v>3</v>
      </c>
      <c r="BZ60" s="32">
        <v>1</v>
      </c>
      <c r="CA60" s="31">
        <v>1</v>
      </c>
      <c r="CB60" s="31" t="s">
        <v>3</v>
      </c>
      <c r="CC60" s="32">
        <v>0</v>
      </c>
      <c r="CD60" s="31">
        <v>3</v>
      </c>
      <c r="CE60" s="31" t="s">
        <v>3</v>
      </c>
      <c r="CF60" s="32">
        <v>0</v>
      </c>
      <c r="CG60" s="31">
        <v>3</v>
      </c>
      <c r="CH60" s="31" t="s">
        <v>3</v>
      </c>
      <c r="CI60" s="32">
        <v>2</v>
      </c>
      <c r="CJ60" s="31">
        <v>3</v>
      </c>
      <c r="CK60" s="31" t="s">
        <v>3</v>
      </c>
      <c r="CL60" s="32">
        <v>1</v>
      </c>
      <c r="CM60" s="31">
        <v>3</v>
      </c>
      <c r="CN60" s="31" t="s">
        <v>3</v>
      </c>
      <c r="CO60" s="32">
        <v>1</v>
      </c>
      <c r="CP60" s="31">
        <v>1</v>
      </c>
      <c r="CQ60" s="31" t="s">
        <v>3</v>
      </c>
      <c r="CR60" s="32">
        <v>1</v>
      </c>
      <c r="CS60" s="31">
        <v>2</v>
      </c>
      <c r="CT60" s="31" t="s">
        <v>3</v>
      </c>
      <c r="CU60" s="32">
        <v>0</v>
      </c>
      <c r="CV60" s="341">
        <v>3</v>
      </c>
      <c r="CW60" s="341" t="s">
        <v>3</v>
      </c>
      <c r="CX60" s="342">
        <v>1</v>
      </c>
      <c r="CY60" s="31">
        <v>2</v>
      </c>
      <c r="CZ60" s="31" t="s">
        <v>3</v>
      </c>
      <c r="DA60" s="32">
        <v>2</v>
      </c>
      <c r="DB60" s="31">
        <v>1</v>
      </c>
      <c r="DC60" s="31" t="s">
        <v>3</v>
      </c>
      <c r="DD60" s="32">
        <v>1</v>
      </c>
      <c r="DF60" s="284">
        <f aca="true" t="shared" si="60" ref="DF60:DF65">IF(F60="",0,IF(AND(F60=I60,H60=K60),3,IF(F60-I60=H60-K60,2,IF((F60-H60)*(I60-K60)&gt;0,1,0))))</f>
        <v>0</v>
      </c>
      <c r="DI60" s="284">
        <f aca="true" t="shared" si="61" ref="DI60:DI65">IF(F60="",0,IF(AND(F60=L60,H60=N60),3,IF(F60-L60=H60-N60,2,IF((F60-H60)*(L60-N60)&gt;0,1,0))))</f>
        <v>0</v>
      </c>
      <c r="DL60" s="284">
        <f>IF(F60="",0,IF(AND(F60=O60,H60=Q60),3,IF(F60-O60=H60-Q60,2,IF((F60-H60)*(O60-Q60)&gt;0,1,0))))</f>
        <v>0</v>
      </c>
      <c r="DM60" t="e">
        <f>IF(G60="",0,IF(AND(G60=P60,I60=R60),3,IF(G60-P60=I60-R60,2,IF((G60-I60)*(P60-R60)&gt;0,1,0))))</f>
        <v>#VALUE!</v>
      </c>
      <c r="DN60">
        <f>IF(H60="",0,IF(AND(H60=Q60,J60=S60),3,IF(H60-Q60=J60-S60,2,IF((H60-J60)*(Q60-S60)&gt;0,1,0))))</f>
        <v>3</v>
      </c>
      <c r="DO60" s="284">
        <f>IF(F60="",0,IF(AND(F60=R60,H60=T60),3,IF(F60-R60=H60-T60,2,IF((F60-H60)*(R60-T60)&gt;0,1,0))))</f>
        <v>3</v>
      </c>
      <c r="DP60" t="e">
        <f>IF(G60="",0,IF(AND(G60=S60,I60=U60),3,IF(G60-S60=I60-U60,2,IF((G60-I60)*(S60-U60)&gt;0,1,0))))</f>
        <v>#VALUE!</v>
      </c>
      <c r="DQ60">
        <f>IF(H60="",0,IF(AND(H60=T60,J60=V60),3,IF(H60-T60=J60-V60,2,IF((H60-J60)*(T60-V60)&gt;0,1,0))))</f>
        <v>3</v>
      </c>
      <c r="DR60" s="284">
        <f>IF(F60="",0,IF(AND(F60=U60,H60=W60),3,IF(F60-U60=H60-W60,2,IF((F60-H60)*(U60-W60)&gt;0,1,0))))</f>
        <v>0</v>
      </c>
      <c r="DS60">
        <f>IF(G60="",0,IF(AND(G60=V60,I60=X60),3,IF(G60-V60=I60-X60,2,IF((G60-I60)*(V60-X60)&gt;0,1,0))))</f>
        <v>3</v>
      </c>
      <c r="DT60">
        <f>IF(H60="",0,IF(AND(H60=W60,J60=Y60),3,IF(H60-W60=J60-Y60,2,IF((H60-J60)*(W60-Y60)&gt;0,1,0))))</f>
        <v>3</v>
      </c>
      <c r="DU60" s="284">
        <f>IF(F60="",0,IF(AND(F60=X60,H60=Z60),3,IF(F60-X60=H60-Z60,2,IF((F60-H60)*(X60-Z60)&gt;0,1,0))))</f>
        <v>0</v>
      </c>
      <c r="DV60">
        <f>IF(G60="",0,IF(AND(G60=Y60,I60=AA60),3,IF(G60-Y60=I60-AA60,2,IF((G60-I60)*(Y60-AA60)&gt;0,1,0))))</f>
        <v>3</v>
      </c>
      <c r="DW60" t="e">
        <f>IF(H60="",0,IF(AND(H60=Z60,J60=AB60),3,IF(H60-Z60=J60-AB60,2,IF((H60-J60)*(Z60-AB60)&gt;0,1,0))))</f>
        <v>#VALUE!</v>
      </c>
      <c r="DX60" s="284">
        <f>IF(F60="",0,IF(AND(F60=AA60,H60=AC60),3,IF(F60-AA60=H60-AC60,2,IF((F60-H60)*(AA60-AC60)&gt;0,1,0))))</f>
        <v>0</v>
      </c>
      <c r="DY60">
        <f>IF(G60="",0,IF(AND(G60=AB60,I60=AD60),3,IF(G60-AB60=I60-AD60,2,IF((G60-I60)*(AB60-AD60)&gt;0,1,0))))</f>
        <v>3</v>
      </c>
      <c r="DZ60">
        <f>IF(H60="",0,IF(AND(H60=AC60,J60=AE60),3,IF(H60-AC60=J60-AE60,2,IF((H60-J60)*(AC60-AE60)&gt;0,1,0))))</f>
        <v>3</v>
      </c>
      <c r="EA60" s="284">
        <f>IF(F60="",0,IF(AND(F60=AD60,H60=AF60),3,IF(F60-AD60=H60-AF60,2,IF((F60-H60)*(AD60-AF60)&gt;0,1,0))))</f>
        <v>0</v>
      </c>
      <c r="EB60">
        <f>IF(G60="",0,IF(AND(G60=AE60,I60=AG60),3,IF(G60-AE60=I60-AG60,2,IF((G60-I60)*(AE60-AG60)&gt;0,1,0))))</f>
        <v>3</v>
      </c>
      <c r="EC60" t="e">
        <f>IF(H60="",0,IF(AND(H60=AF60,J60=AH60),3,IF(H60-AF60=J60-AH60,2,IF((H60-J60)*(AF60-AH60)&gt;0,1,0))))</f>
        <v>#VALUE!</v>
      </c>
      <c r="ED60" s="284">
        <f>IF(F60="",0,IF(AND(F60=AG60,H60=AI60),3,IF(F60-AG60=H60-AI60,2,IF((F60-H60)*(AG60-AI60)&gt;0,1,0))))</f>
        <v>0</v>
      </c>
      <c r="EE60" t="e">
        <f>IF(G60="",0,IF(AND(G60=AH60,I60=AJ60),3,IF(G60-AH60=I60-AJ60,2,IF((G60-I60)*(AH60-AJ60)&gt;0,1,0))))</f>
        <v>#VALUE!</v>
      </c>
      <c r="EF60" t="e">
        <f>IF(H60="",0,IF(AND(H60=AI60,J60=AK60),3,IF(H60-AI60=J60-AK60,2,IF((H60-J60)*(AI60-AK60)&gt;0,1,0))))</f>
        <v>#VALUE!</v>
      </c>
      <c r="EG60" s="284">
        <f aca="true" t="shared" si="62" ref="EG60:EG65">IF(F60="",0,IF(AND(F60=AJ60,H60=AL60),3,IF(F60-AJ60=H60-AL60,2,IF((F60-H60)*(AJ60-AL60)&gt;0,1,0))))</f>
        <v>3</v>
      </c>
      <c r="EH60" t="e">
        <f>IF(G60="",0,IF(AND(G60=AK60,I60=AM60),3,IF(J60-AK60=I60-AM60,2,IF((G60-I60)*(AK60-AM60)&gt;0,1,0))))</f>
        <v>#VALUE!</v>
      </c>
      <c r="EI60">
        <f>IF(H60="",0,IF(AND(H60=AL60,J60=AN60),3,IF(K60-AL60=J60-AN60,2,IF((H60-J60)*(AL60-AN60)&gt;0,1,0))))</f>
        <v>3</v>
      </c>
      <c r="EJ60" s="284">
        <f>IF(F60="",0,IF(AND(F60=AM60,H60=AO60),3,IF(F60-AM60=H60-AO60,2,IF((F60-H60)*(AM60-AO60)&gt;0,1,0))))</f>
        <v>3</v>
      </c>
      <c r="EK60">
        <f>IF(G60="",0,IF(AND(G60=AN60,I60=AP60),3,IF(G60-AN60=I60-AP60,2,IF((G60-I60)*(AN60-AP60)&gt;0,1,0))))</f>
        <v>3</v>
      </c>
      <c r="EL60">
        <f>IF(H60="",0,IF(AND(H60=AO60,J60=AQ60),3,IF(H60-AO60=J60-AQ60,2,IF((H60-J60)*(AO60-AQ60)&gt;0,1,0))))</f>
        <v>3</v>
      </c>
      <c r="EM60" s="284">
        <f>IF(F60="",0,IF(AND(F60=AP60,H60=AR60),3,IF(F60-AP60=H60-AR60,2,IF((F60-H60)*(AP60-AR60)&gt;0,1,0))))</f>
        <v>0</v>
      </c>
      <c r="EN60">
        <f>IF(G60="",0,IF(AND(G60=AQ60,I60=AS60),3,IF(G60-AQ60=I60-AS60,2,IF((G60-I60)*(AQ60-AS60)&gt;0,1,0))))</f>
        <v>3</v>
      </c>
      <c r="EO60" t="e">
        <f>IF(H60="",0,IF(AND(H60=AR60,J60=AT60),3,IF(H60-AR60=J60-AT60,2,IF((H60-J60)*(AR60-AT60)&gt;0,1,0))))</f>
        <v>#VALUE!</v>
      </c>
      <c r="EP60" s="284">
        <f>IF(F60="",0,IF(AND(F60=AS60,H60=AU60),3,IF(F60-AS60=H60-AU60,2,IF((F60-H60)*(AS60-AU60)&gt;0,1,0))))</f>
        <v>0</v>
      </c>
      <c r="EQ60">
        <f>IF(G60="",0,IF(AND(G60=AT60,I60=AV60),3,IF(G60-AT60=I60-AV60,2,IF((G60-I60)*(AT60-AV60)&gt;0,1,0))))</f>
        <v>3</v>
      </c>
      <c r="ER60">
        <f>IF(H60="",0,IF(AND(H60=AU60,J60=AW60),3,IF(H60-AU60=J60-AW60,2,IF((H60-J60)*(AU60-AW60)&gt;0,1,0))))</f>
        <v>3</v>
      </c>
      <c r="ES60" s="284">
        <f>IF(F60="",0,IF(AND(F60=AV60,H60=AX60),3,IF(F60-AV60=H60-AX60,2,IF((F60-H60)*(AV60-AX60)&gt;0,1,0))))</f>
        <v>0</v>
      </c>
      <c r="ET60">
        <f>IF(G60="",0,IF(AND(G60=AW60,I60=AY60),3,IF(G60-AW60=I60-AY60,2,IF((G60-I60)*(AW60-AY60)&gt;0,1,0))))</f>
        <v>3</v>
      </c>
      <c r="EU60" t="e">
        <f>IF(H60="",0,IF(AND(H60=AX60,J60=AZ60),3,IF(H60-AX60=J60-AZ60,2,IF((H60-J60)*(AX60-AZ60)&gt;0,1,0))))</f>
        <v>#VALUE!</v>
      </c>
      <c r="EV60" s="284">
        <f aca="true" t="shared" si="63" ref="EV60:EV65">IF(F60="",0,IF(AND(F60=AY60,H60=BA60),3,IF(F60-AY60=H60-BA60,2,IF((F60-H60)*(AY60-BA60)&gt;0,1,0))))</f>
        <v>0</v>
      </c>
      <c r="EY60" s="284">
        <f aca="true" t="shared" si="64" ref="EY60:EY65">IF(F60="",0,IF(AND(F60=BB60,H60=BD60),3,IF(F60-BB60=H60-BD60,2,IF((F60-H60)*(BB60-BD60)&gt;0,1,0))))</f>
        <v>0</v>
      </c>
      <c r="EZ60" s="284">
        <f aca="true" t="shared" si="65" ref="EZ60:EZ65">IF(F60="",0,IF(AND(F60=BF60,H60=BH60),3,IF(F60-BF60=H60-BH60,2,IF((F60-H60)*(BF60-BH60)&gt;0,1,0))))</f>
        <v>0</v>
      </c>
      <c r="FA60" s="284">
        <f t="shared" si="53"/>
        <v>3</v>
      </c>
      <c r="FB60" s="284">
        <f t="shared" si="38"/>
        <v>0</v>
      </c>
      <c r="FC60" s="284">
        <f t="shared" si="39"/>
        <v>3</v>
      </c>
      <c r="FD60" s="284">
        <f t="shared" si="52"/>
        <v>0</v>
      </c>
      <c r="FE60" s="284">
        <f t="shared" si="40"/>
        <v>0</v>
      </c>
      <c r="FF60" s="284">
        <f t="shared" si="41"/>
        <v>3</v>
      </c>
      <c r="FG60" s="284">
        <f t="shared" si="42"/>
        <v>0</v>
      </c>
      <c r="FH60" s="284">
        <f t="shared" si="43"/>
        <v>0</v>
      </c>
      <c r="FI60" s="284">
        <f t="shared" si="44"/>
        <v>0</v>
      </c>
      <c r="FJ60" s="284">
        <f t="shared" si="45"/>
        <v>0</v>
      </c>
      <c r="FK60" s="284">
        <f t="shared" si="46"/>
        <v>0</v>
      </c>
      <c r="FL60" s="284">
        <f t="shared" si="47"/>
        <v>3</v>
      </c>
      <c r="FM60" s="284">
        <f t="shared" si="48"/>
        <v>0</v>
      </c>
      <c r="FN60" s="284">
        <f t="shared" si="49"/>
        <v>0</v>
      </c>
      <c r="FO60" s="284">
        <f t="shared" si="50"/>
        <v>2</v>
      </c>
      <c r="FP60" s="284">
        <f t="shared" si="51"/>
        <v>3</v>
      </c>
    </row>
    <row r="61" spans="1:172" ht="12.75">
      <c r="A61" s="33" t="s">
        <v>35</v>
      </c>
      <c r="B61" s="25" t="s">
        <v>93</v>
      </c>
      <c r="C61" s="34" t="str">
        <f>A62</f>
        <v>Algerien</v>
      </c>
      <c r="D61" s="35" t="s">
        <v>3</v>
      </c>
      <c r="E61" s="35" t="str">
        <f>A63</f>
        <v>Slowenien</v>
      </c>
      <c r="F61" s="183">
        <f>IF(aktuell!F24="","",aktuell!$F$24)</f>
        <v>0</v>
      </c>
      <c r="G61" s="183" t="s">
        <v>3</v>
      </c>
      <c r="H61" s="184">
        <f>IF(aktuell!H24="","",aktuell!$H$24)</f>
        <v>1</v>
      </c>
      <c r="I61" s="35">
        <v>0</v>
      </c>
      <c r="J61" s="35" t="s">
        <v>3</v>
      </c>
      <c r="K61" s="36">
        <v>1</v>
      </c>
      <c r="L61" s="35">
        <v>0</v>
      </c>
      <c r="M61" s="35" t="s">
        <v>3</v>
      </c>
      <c r="N61" s="36">
        <v>2</v>
      </c>
      <c r="O61" s="242">
        <v>0</v>
      </c>
      <c r="P61" s="242" t="s">
        <v>3</v>
      </c>
      <c r="Q61" s="243">
        <v>2</v>
      </c>
      <c r="R61" s="35">
        <v>1</v>
      </c>
      <c r="S61" s="35" t="s">
        <v>3</v>
      </c>
      <c r="T61" s="36">
        <v>0</v>
      </c>
      <c r="U61" s="35">
        <v>1</v>
      </c>
      <c r="V61" s="35" t="s">
        <v>3</v>
      </c>
      <c r="W61" s="36">
        <v>1</v>
      </c>
      <c r="X61" s="35">
        <v>1</v>
      </c>
      <c r="Y61" s="35" t="s">
        <v>3</v>
      </c>
      <c r="Z61" s="36">
        <v>2</v>
      </c>
      <c r="AA61" s="35">
        <v>0</v>
      </c>
      <c r="AB61" s="35" t="s">
        <v>3</v>
      </c>
      <c r="AC61" s="36">
        <v>2</v>
      </c>
      <c r="AD61" s="35">
        <v>0</v>
      </c>
      <c r="AE61" s="35" t="s">
        <v>3</v>
      </c>
      <c r="AF61" s="36">
        <v>1</v>
      </c>
      <c r="AG61" s="35">
        <v>1</v>
      </c>
      <c r="AH61" s="35" t="s">
        <v>3</v>
      </c>
      <c r="AI61" s="36">
        <v>0</v>
      </c>
      <c r="AJ61" s="35">
        <v>0</v>
      </c>
      <c r="AK61" s="35" t="s">
        <v>3</v>
      </c>
      <c r="AL61" s="36">
        <v>1</v>
      </c>
      <c r="AM61" s="35">
        <v>0</v>
      </c>
      <c r="AN61" s="35" t="s">
        <v>3</v>
      </c>
      <c r="AO61" s="36">
        <v>0</v>
      </c>
      <c r="AP61" s="35">
        <v>0</v>
      </c>
      <c r="AQ61" s="35" t="s">
        <v>3</v>
      </c>
      <c r="AR61" s="36">
        <v>2</v>
      </c>
      <c r="AS61" s="35">
        <v>0</v>
      </c>
      <c r="AT61" s="35" t="s">
        <v>3</v>
      </c>
      <c r="AU61" s="36">
        <v>0</v>
      </c>
      <c r="AV61" s="35">
        <v>1</v>
      </c>
      <c r="AW61" s="35" t="s">
        <v>3</v>
      </c>
      <c r="AX61" s="36">
        <v>3</v>
      </c>
      <c r="AY61" s="35">
        <v>0</v>
      </c>
      <c r="AZ61" s="35" t="s">
        <v>3</v>
      </c>
      <c r="BA61" s="36">
        <v>1</v>
      </c>
      <c r="BB61" s="35">
        <v>1</v>
      </c>
      <c r="BC61" s="35" t="s">
        <v>3</v>
      </c>
      <c r="BD61" s="36">
        <v>1</v>
      </c>
      <c r="BF61" s="35">
        <v>1</v>
      </c>
      <c r="BG61" s="35" t="s">
        <v>3</v>
      </c>
      <c r="BH61" s="36">
        <v>3</v>
      </c>
      <c r="BI61" s="289">
        <v>1</v>
      </c>
      <c r="BJ61" s="289" t="s">
        <v>3</v>
      </c>
      <c r="BK61" s="290">
        <v>1</v>
      </c>
      <c r="BL61" s="35">
        <v>2</v>
      </c>
      <c r="BM61" s="35" t="s">
        <v>3</v>
      </c>
      <c r="BN61" s="36">
        <v>2</v>
      </c>
      <c r="BO61" s="375">
        <v>0</v>
      </c>
      <c r="BP61" s="375" t="s">
        <v>3</v>
      </c>
      <c r="BQ61" s="376">
        <v>2</v>
      </c>
      <c r="BR61" s="35">
        <v>0</v>
      </c>
      <c r="BS61" s="35" t="s">
        <v>3</v>
      </c>
      <c r="BT61" s="36">
        <v>0</v>
      </c>
      <c r="BU61" s="35">
        <v>1</v>
      </c>
      <c r="BV61" s="35" t="s">
        <v>3</v>
      </c>
      <c r="BW61" s="36">
        <v>2</v>
      </c>
      <c r="BX61" s="35">
        <v>1</v>
      </c>
      <c r="BY61" s="35" t="s">
        <v>3</v>
      </c>
      <c r="BZ61" s="36">
        <v>0</v>
      </c>
      <c r="CA61" s="35">
        <v>0</v>
      </c>
      <c r="CB61" s="35" t="s">
        <v>3</v>
      </c>
      <c r="CC61" s="36">
        <v>2</v>
      </c>
      <c r="CD61" s="35">
        <v>1</v>
      </c>
      <c r="CE61" s="35" t="s">
        <v>3</v>
      </c>
      <c r="CF61" s="36">
        <v>2</v>
      </c>
      <c r="CG61" s="35">
        <v>2</v>
      </c>
      <c r="CH61" s="35" t="s">
        <v>3</v>
      </c>
      <c r="CI61" s="36">
        <v>1</v>
      </c>
      <c r="CJ61" s="35">
        <v>2</v>
      </c>
      <c r="CK61" s="35" t="s">
        <v>3</v>
      </c>
      <c r="CL61" s="36">
        <v>3</v>
      </c>
      <c r="CM61" s="35">
        <v>2</v>
      </c>
      <c r="CN61" s="35" t="s">
        <v>3</v>
      </c>
      <c r="CO61" s="36">
        <v>1</v>
      </c>
      <c r="CP61" s="35">
        <v>0</v>
      </c>
      <c r="CQ61" s="35" t="s">
        <v>3</v>
      </c>
      <c r="CR61" s="36">
        <v>2</v>
      </c>
      <c r="CS61" s="35">
        <v>1</v>
      </c>
      <c r="CT61" s="35" t="s">
        <v>3</v>
      </c>
      <c r="CU61" s="36">
        <v>2</v>
      </c>
      <c r="CV61" s="343">
        <v>1</v>
      </c>
      <c r="CW61" s="343" t="s">
        <v>3</v>
      </c>
      <c r="CX61" s="344">
        <v>1</v>
      </c>
      <c r="CY61" s="35">
        <v>0</v>
      </c>
      <c r="CZ61" s="35" t="s">
        <v>3</v>
      </c>
      <c r="DA61" s="36">
        <v>1</v>
      </c>
      <c r="DB61" s="35">
        <v>0</v>
      </c>
      <c r="DC61" s="35" t="s">
        <v>3</v>
      </c>
      <c r="DD61" s="36">
        <v>1</v>
      </c>
      <c r="DF61" s="284">
        <f t="shared" si="60"/>
        <v>3</v>
      </c>
      <c r="DI61" s="284">
        <f t="shared" si="61"/>
        <v>1</v>
      </c>
      <c r="DL61" s="284">
        <f>IF(F61="",0,IF(AND(F61=O61,H61=Q61),3,IF(F61-O61=H61-Q61,2,IF((F61-H61)*(O61-Q61)&gt;0,1,0))))</f>
        <v>1</v>
      </c>
      <c r="DO61" s="284">
        <f>IF(F61="",0,IF(AND(F61=R61,H61=T61),3,IF(F61-R61=H61-T61,2,IF((F61-H61)*(R61-T61)&gt;0,1,0))))</f>
        <v>0</v>
      </c>
      <c r="DR61" s="284">
        <f>IF(F61="",0,IF(AND(F61=U61,H61=W61),3,IF(F61-U61=H61-W61,2,IF((F61-H61)*(U61-W61)&gt;0,1,0))))</f>
        <v>0</v>
      </c>
      <c r="DU61" s="284">
        <f>IF(F61="",0,IF(AND(F61=X61,H61=Z61),3,IF(F61-X61=H61-Z61,2,IF((F61-H61)*(X61-Z61)&gt;0,1,0))))</f>
        <v>2</v>
      </c>
      <c r="DX61" s="284">
        <f>IF(F61="",0,IF(AND(F61=AA61,H61=AC61),3,IF(F61-AA61=H61-AC61,2,IF((F61-H61)*(AA61-AC61)&gt;0,1,0))))</f>
        <v>1</v>
      </c>
      <c r="EA61" s="284">
        <f>IF(F61="",0,IF(AND(F61=AD61,H61=AF61),3,IF(F61-AD61=H61-AF61,2,IF((F61-H61)*(AD61-AF61)&gt;0,1,0))))</f>
        <v>3</v>
      </c>
      <c r="ED61" s="284">
        <f>IF(F61="",0,IF(AND(F61=AG61,H61=AI61),3,IF(F61-AG61=H61-AI61,2,IF((F61-H61)*(AG61-AI61)&gt;0,1,0))))</f>
        <v>0</v>
      </c>
      <c r="EG61" s="284">
        <f t="shared" si="62"/>
        <v>3</v>
      </c>
      <c r="EJ61" s="284">
        <f>IF(F61="",0,IF(AND(F61=AM61,H61=AO61),3,IF(F61-AM61=H61-AO61,2,IF((F61-H61)*(AM61-AO61)&gt;0,1,0))))</f>
        <v>0</v>
      </c>
      <c r="EM61" s="284">
        <f>IF(F61="",0,IF(AND(F61=AP61,H61=AR61),3,IF(F61-AP61=H61-AR61,2,IF((F61-H61)*(AP61-AR61)&gt;0,1,0))))</f>
        <v>1</v>
      </c>
      <c r="EP61" s="284">
        <f>IF(F61="",0,IF(AND(F61=AS61,H61=AU61),3,IF(F61-AS61=H61-AU61,2,IF((F61-H61)*(AS61-AU61)&gt;0,1,0))))</f>
        <v>0</v>
      </c>
      <c r="ES61" s="284">
        <f>IF(F61="",0,IF(AND(F61=AV61,H61=AX61),3,IF(F61-AV61=H61-AX61,2,IF((F61-H61)*(AV61-AX61)&gt;0,1,0))))</f>
        <v>1</v>
      </c>
      <c r="EV61" s="284">
        <f t="shared" si="63"/>
        <v>3</v>
      </c>
      <c r="EY61" s="284">
        <f t="shared" si="64"/>
        <v>0</v>
      </c>
      <c r="EZ61" s="284">
        <f t="shared" si="65"/>
        <v>1</v>
      </c>
      <c r="FA61" s="284">
        <f t="shared" si="53"/>
        <v>0</v>
      </c>
      <c r="FB61" s="284">
        <f t="shared" si="38"/>
        <v>0</v>
      </c>
      <c r="FC61" s="284">
        <f t="shared" si="39"/>
        <v>1</v>
      </c>
      <c r="FD61" s="284">
        <f t="shared" si="52"/>
        <v>0</v>
      </c>
      <c r="FE61" s="284">
        <f t="shared" si="40"/>
        <v>2</v>
      </c>
      <c r="FF61" s="284">
        <f t="shared" si="41"/>
        <v>0</v>
      </c>
      <c r="FG61" s="284">
        <f t="shared" si="42"/>
        <v>1</v>
      </c>
      <c r="FH61" s="284">
        <f t="shared" si="43"/>
        <v>2</v>
      </c>
      <c r="FI61" s="284">
        <f t="shared" si="44"/>
        <v>0</v>
      </c>
      <c r="FJ61" s="284">
        <f t="shared" si="45"/>
        <v>2</v>
      </c>
      <c r="FK61" s="284">
        <f t="shared" si="46"/>
        <v>0</v>
      </c>
      <c r="FL61" s="284">
        <f t="shared" si="47"/>
        <v>1</v>
      </c>
      <c r="FM61" s="284">
        <f t="shared" si="48"/>
        <v>2</v>
      </c>
      <c r="FN61" s="284">
        <f t="shared" si="49"/>
        <v>0</v>
      </c>
      <c r="FO61" s="284">
        <f t="shared" si="50"/>
        <v>3</v>
      </c>
      <c r="FP61" s="284">
        <f t="shared" si="51"/>
        <v>3</v>
      </c>
    </row>
    <row r="62" spans="1:172" ht="12.75">
      <c r="A62" s="33" t="s">
        <v>72</v>
      </c>
      <c r="B62" s="24" t="s">
        <v>94</v>
      </c>
      <c r="C62" s="37" t="str">
        <f>A60</f>
        <v>England</v>
      </c>
      <c r="D62" s="38" t="s">
        <v>3</v>
      </c>
      <c r="E62" s="38" t="str">
        <f>A62</f>
        <v>Algerien</v>
      </c>
      <c r="F62" s="185">
        <f>IF(aktuell!F25="","",aktuell!$F$25)</f>
        <v>0</v>
      </c>
      <c r="G62" s="185" t="s">
        <v>3</v>
      </c>
      <c r="H62" s="186">
        <f>IF(aktuell!H25="","",aktuell!$H$25)</f>
        <v>0</v>
      </c>
      <c r="I62" s="38">
        <v>2</v>
      </c>
      <c r="J62" s="38" t="s">
        <v>3</v>
      </c>
      <c r="K62" s="39">
        <v>0</v>
      </c>
      <c r="L62" s="38">
        <v>4</v>
      </c>
      <c r="M62" s="38" t="s">
        <v>3</v>
      </c>
      <c r="N62" s="39">
        <v>0</v>
      </c>
      <c r="O62" s="244">
        <v>3</v>
      </c>
      <c r="P62" s="244" t="s">
        <v>3</v>
      </c>
      <c r="Q62" s="245">
        <v>2</v>
      </c>
      <c r="R62" s="38">
        <v>3</v>
      </c>
      <c r="S62" s="38" t="s">
        <v>3</v>
      </c>
      <c r="T62" s="39">
        <v>1</v>
      </c>
      <c r="U62" s="38">
        <v>2</v>
      </c>
      <c r="V62" s="38" t="s">
        <v>3</v>
      </c>
      <c r="W62" s="39">
        <v>1</v>
      </c>
      <c r="X62" s="38">
        <v>3</v>
      </c>
      <c r="Y62" s="38" t="s">
        <v>3</v>
      </c>
      <c r="Z62" s="39">
        <v>0</v>
      </c>
      <c r="AA62" s="38">
        <v>4</v>
      </c>
      <c r="AB62" s="38" t="s">
        <v>3</v>
      </c>
      <c r="AC62" s="39">
        <v>0</v>
      </c>
      <c r="AD62" s="38">
        <v>3</v>
      </c>
      <c r="AE62" s="38" t="s">
        <v>3</v>
      </c>
      <c r="AF62" s="39">
        <v>0</v>
      </c>
      <c r="AG62" s="38">
        <v>3</v>
      </c>
      <c r="AH62" s="38" t="s">
        <v>3</v>
      </c>
      <c r="AI62" s="39">
        <v>1</v>
      </c>
      <c r="AJ62" s="38">
        <v>4</v>
      </c>
      <c r="AK62" s="38" t="s">
        <v>3</v>
      </c>
      <c r="AL62" s="39">
        <v>0</v>
      </c>
      <c r="AM62" s="38">
        <v>2</v>
      </c>
      <c r="AN62" s="38" t="s">
        <v>3</v>
      </c>
      <c r="AO62" s="39">
        <v>0</v>
      </c>
      <c r="AP62" s="38">
        <v>2</v>
      </c>
      <c r="AQ62" s="38" t="s">
        <v>3</v>
      </c>
      <c r="AR62" s="39">
        <v>0</v>
      </c>
      <c r="AS62" s="38">
        <v>1</v>
      </c>
      <c r="AT62" s="38" t="s">
        <v>3</v>
      </c>
      <c r="AU62" s="39">
        <v>1</v>
      </c>
      <c r="AV62" s="38">
        <v>4</v>
      </c>
      <c r="AW62" s="38" t="s">
        <v>3</v>
      </c>
      <c r="AX62" s="39">
        <v>0</v>
      </c>
      <c r="AY62" s="38">
        <v>6</v>
      </c>
      <c r="AZ62" s="38" t="s">
        <v>3</v>
      </c>
      <c r="BA62" s="39">
        <v>0</v>
      </c>
      <c r="BB62" s="38">
        <v>3</v>
      </c>
      <c r="BC62" s="38" t="s">
        <v>3</v>
      </c>
      <c r="BD62" s="39">
        <v>1</v>
      </c>
      <c r="BF62" s="38">
        <v>2</v>
      </c>
      <c r="BG62" s="38" t="s">
        <v>3</v>
      </c>
      <c r="BH62" s="39">
        <v>0</v>
      </c>
      <c r="BI62" s="291">
        <v>2</v>
      </c>
      <c r="BJ62" s="291" t="s">
        <v>3</v>
      </c>
      <c r="BK62" s="292">
        <v>0</v>
      </c>
      <c r="BL62" s="38">
        <v>3</v>
      </c>
      <c r="BM62" s="38" t="s">
        <v>3</v>
      </c>
      <c r="BN62" s="39">
        <v>0</v>
      </c>
      <c r="BO62" s="377">
        <v>3</v>
      </c>
      <c r="BP62" s="377" t="s">
        <v>3</v>
      </c>
      <c r="BQ62" s="378">
        <v>0</v>
      </c>
      <c r="BR62" s="38">
        <v>3</v>
      </c>
      <c r="BS62" s="38" t="s">
        <v>3</v>
      </c>
      <c r="BT62" s="39">
        <v>1</v>
      </c>
      <c r="BU62" s="38">
        <v>3</v>
      </c>
      <c r="BV62" s="38" t="s">
        <v>3</v>
      </c>
      <c r="BW62" s="39">
        <v>1</v>
      </c>
      <c r="BX62" s="38">
        <v>1</v>
      </c>
      <c r="BY62" s="38" t="s">
        <v>3</v>
      </c>
      <c r="BZ62" s="39">
        <v>0</v>
      </c>
      <c r="CA62" s="38">
        <v>2</v>
      </c>
      <c r="CB62" s="38" t="s">
        <v>3</v>
      </c>
      <c r="CC62" s="39">
        <v>0</v>
      </c>
      <c r="CD62" s="38">
        <v>2</v>
      </c>
      <c r="CE62" s="38" t="s">
        <v>3</v>
      </c>
      <c r="CF62" s="39">
        <v>0</v>
      </c>
      <c r="CG62" s="38">
        <v>2</v>
      </c>
      <c r="CH62" s="38" t="s">
        <v>3</v>
      </c>
      <c r="CI62" s="39">
        <v>0</v>
      </c>
      <c r="CJ62" s="38">
        <v>1</v>
      </c>
      <c r="CK62" s="38" t="s">
        <v>3</v>
      </c>
      <c r="CL62" s="39">
        <v>0</v>
      </c>
      <c r="CM62" s="38">
        <v>2</v>
      </c>
      <c r="CN62" s="38" t="s">
        <v>3</v>
      </c>
      <c r="CO62" s="39">
        <v>0</v>
      </c>
      <c r="CP62" s="38">
        <v>2</v>
      </c>
      <c r="CQ62" s="38" t="s">
        <v>3</v>
      </c>
      <c r="CR62" s="39">
        <v>0</v>
      </c>
      <c r="CS62" s="38">
        <v>2</v>
      </c>
      <c r="CT62" s="38" t="s">
        <v>3</v>
      </c>
      <c r="CU62" s="39">
        <v>1</v>
      </c>
      <c r="CV62" s="345">
        <v>2</v>
      </c>
      <c r="CW62" s="345" t="s">
        <v>3</v>
      </c>
      <c r="CX62" s="346">
        <v>0</v>
      </c>
      <c r="CY62" s="38">
        <v>3</v>
      </c>
      <c r="CZ62" s="38" t="s">
        <v>3</v>
      </c>
      <c r="DA62" s="39">
        <v>0</v>
      </c>
      <c r="DB62" s="38">
        <v>3</v>
      </c>
      <c r="DC62" s="38" t="s">
        <v>3</v>
      </c>
      <c r="DD62" s="39">
        <v>1</v>
      </c>
      <c r="DF62" s="284">
        <f t="shared" si="60"/>
        <v>0</v>
      </c>
      <c r="DI62" s="284">
        <f t="shared" si="61"/>
        <v>0</v>
      </c>
      <c r="DL62" s="284">
        <f>IF(F62="",0,IF(AND(F62=O62,H62=Q62),3,IF(F62-O62=H62-Q62,2,IF((F62-H62)*(O62-Q62)&gt;0,1,0))))</f>
        <v>0</v>
      </c>
      <c r="DO62" s="284">
        <f>IF(F62="",0,IF(AND(F62=R62,H62=T62),3,IF(F62-R62=H62-T62,2,IF((F62-H62)*(R62-T62)&gt;0,1,0))))</f>
        <v>0</v>
      </c>
      <c r="DR62" s="284">
        <f>IF(F62="",0,IF(AND(F62=U62,H62=W62),3,IF(F62-U62=H62-W62,2,IF((F62-H62)*(U62-W62)&gt;0,1,0))))</f>
        <v>0</v>
      </c>
      <c r="DU62" s="284">
        <f>IF(F62="",0,IF(AND(F62=X62,H62=Z62),3,IF(F62-X62=H62-Z62,2,IF((F62-H62)*(X62-Z62)&gt;0,1,0))))</f>
        <v>0</v>
      </c>
      <c r="DX62" s="284">
        <f>IF(F62="",0,IF(AND(F62=AA62,H62=AC62),3,IF(F62-AA62=H62-AC62,2,IF((F62-H62)*(AA62-AC62)&gt;0,1,0))))</f>
        <v>0</v>
      </c>
      <c r="EA62" s="284">
        <f>IF(F62="",0,IF(AND(F62=AD62,H62=AF62),3,IF(F62-AD62=H62-AF62,2,IF((F62-H62)*(AD62-AF62)&gt;0,1,0))))</f>
        <v>0</v>
      </c>
      <c r="ED62" s="284">
        <f>IF(F62="",0,IF(AND(F62=AG62,H62=AI62),3,IF(F62-AG62=H62-AI62,2,IF((F62-H62)*(AG62-AI62)&gt;0,1,0))))</f>
        <v>0</v>
      </c>
      <c r="EG62" s="284">
        <f t="shared" si="62"/>
        <v>0</v>
      </c>
      <c r="EJ62" s="284">
        <f>IF(F62="",0,IF(AND(F62=AM62,H62=AO62),3,IF(F62-AM62=H62-AO62,2,IF((F62-H62)*(AM62-AO62)&gt;0,1,0))))</f>
        <v>0</v>
      </c>
      <c r="EM62" s="284">
        <f>IF(F62="",0,IF(AND(F62=AP62,H62=AR62),3,IF(F62-AP62=H62-AR62,2,IF((F62-H62)*(AP62-AR62)&gt;0,1,0))))</f>
        <v>0</v>
      </c>
      <c r="EP62" s="284">
        <f>IF(F62="",0,IF(AND(F62=AS62,H62=AU62),3,IF(F62-AS62=H62-AU62,2,IF((F62-H62)*(AS62-AU62)&gt;0,1,0))))</f>
        <v>2</v>
      </c>
      <c r="ES62" s="284">
        <f>IF(F62="",0,IF(AND(F62=AV62,H62=AX62),3,IF(F62-AV62=H62-AX62,2,IF((F62-H62)*(AV62-AX62)&gt;0,1,0))))</f>
        <v>0</v>
      </c>
      <c r="EV62" s="284">
        <f t="shared" si="63"/>
        <v>0</v>
      </c>
      <c r="EY62" s="284">
        <f t="shared" si="64"/>
        <v>0</v>
      </c>
      <c r="EZ62" s="284">
        <f t="shared" si="65"/>
        <v>0</v>
      </c>
      <c r="FA62" s="284">
        <f t="shared" si="53"/>
        <v>0</v>
      </c>
      <c r="FB62" s="284">
        <f t="shared" si="38"/>
        <v>0</v>
      </c>
      <c r="FC62" s="284">
        <f t="shared" si="39"/>
        <v>0</v>
      </c>
      <c r="FD62" s="284">
        <f t="shared" si="52"/>
        <v>0</v>
      </c>
      <c r="FE62" s="284">
        <f t="shared" si="40"/>
        <v>0</v>
      </c>
      <c r="FF62" s="284">
        <f t="shared" si="41"/>
        <v>0</v>
      </c>
      <c r="FG62" s="284">
        <f t="shared" si="42"/>
        <v>0</v>
      </c>
      <c r="FH62" s="284">
        <f t="shared" si="43"/>
        <v>0</v>
      </c>
      <c r="FI62" s="284">
        <f t="shared" si="44"/>
        <v>0</v>
      </c>
      <c r="FJ62" s="284">
        <f t="shared" si="45"/>
        <v>0</v>
      </c>
      <c r="FK62" s="284">
        <f t="shared" si="46"/>
        <v>0</v>
      </c>
      <c r="FL62" s="284">
        <f t="shared" si="47"/>
        <v>0</v>
      </c>
      <c r="FM62" s="284">
        <f t="shared" si="48"/>
        <v>0</v>
      </c>
      <c r="FN62" s="284">
        <f t="shared" si="49"/>
        <v>0</v>
      </c>
      <c r="FO62" s="284">
        <f t="shared" si="50"/>
        <v>0</v>
      </c>
      <c r="FP62" s="284">
        <f t="shared" si="51"/>
        <v>0</v>
      </c>
    </row>
    <row r="63" spans="1:172" ht="12.75">
      <c r="A63" s="33" t="s">
        <v>68</v>
      </c>
      <c r="B63" s="25" t="s">
        <v>95</v>
      </c>
      <c r="C63" s="34" t="str">
        <f>A63</f>
        <v>Slowenien</v>
      </c>
      <c r="D63" s="35" t="s">
        <v>3</v>
      </c>
      <c r="E63" s="35" t="str">
        <f>A61</f>
        <v>USA</v>
      </c>
      <c r="F63" s="183">
        <f>IF(aktuell!F26="","",aktuell!$F$26)</f>
        <v>2</v>
      </c>
      <c r="G63" s="183" t="s">
        <v>3</v>
      </c>
      <c r="H63" s="184">
        <f>IF(aktuell!H26="","",aktuell!$H$26)</f>
        <v>2</v>
      </c>
      <c r="I63" s="35">
        <v>2</v>
      </c>
      <c r="J63" s="35" t="s">
        <v>3</v>
      </c>
      <c r="K63" s="36">
        <v>1</v>
      </c>
      <c r="L63" s="35">
        <v>2</v>
      </c>
      <c r="M63" s="35" t="s">
        <v>3</v>
      </c>
      <c r="N63" s="36">
        <v>1</v>
      </c>
      <c r="O63" s="242">
        <v>1</v>
      </c>
      <c r="P63" s="242" t="s">
        <v>3</v>
      </c>
      <c r="Q63" s="243">
        <v>1</v>
      </c>
      <c r="R63" s="35">
        <v>0</v>
      </c>
      <c r="S63" s="35" t="s">
        <v>3</v>
      </c>
      <c r="T63" s="36">
        <v>1</v>
      </c>
      <c r="U63" s="35">
        <v>2</v>
      </c>
      <c r="V63" s="35" t="s">
        <v>3</v>
      </c>
      <c r="W63" s="36">
        <v>2</v>
      </c>
      <c r="X63" s="35">
        <v>1</v>
      </c>
      <c r="Y63" s="35" t="s">
        <v>3</v>
      </c>
      <c r="Z63" s="36">
        <v>1</v>
      </c>
      <c r="AA63" s="35">
        <v>1</v>
      </c>
      <c r="AB63" s="35" t="s">
        <v>3</v>
      </c>
      <c r="AC63" s="36">
        <v>2</v>
      </c>
      <c r="AD63" s="35">
        <v>2</v>
      </c>
      <c r="AE63" s="35" t="s">
        <v>3</v>
      </c>
      <c r="AF63" s="36">
        <v>1</v>
      </c>
      <c r="AG63" s="35">
        <v>1</v>
      </c>
      <c r="AH63" s="35" t="s">
        <v>3</v>
      </c>
      <c r="AI63" s="36">
        <v>2</v>
      </c>
      <c r="AJ63" s="35">
        <v>1</v>
      </c>
      <c r="AK63" s="35" t="s">
        <v>3</v>
      </c>
      <c r="AL63" s="36">
        <v>2</v>
      </c>
      <c r="AM63" s="35">
        <v>1</v>
      </c>
      <c r="AN63" s="35" t="s">
        <v>3</v>
      </c>
      <c r="AO63" s="36">
        <v>1</v>
      </c>
      <c r="AP63" s="35">
        <v>2</v>
      </c>
      <c r="AQ63" s="35" t="s">
        <v>3</v>
      </c>
      <c r="AR63" s="36">
        <v>2</v>
      </c>
      <c r="AS63" s="35">
        <v>3</v>
      </c>
      <c r="AT63" s="35" t="s">
        <v>3</v>
      </c>
      <c r="AU63" s="36">
        <v>0</v>
      </c>
      <c r="AV63" s="35">
        <v>0</v>
      </c>
      <c r="AW63" s="35" t="s">
        <v>3</v>
      </c>
      <c r="AX63" s="36">
        <v>1</v>
      </c>
      <c r="AY63" s="35">
        <v>2</v>
      </c>
      <c r="AZ63" s="35" t="s">
        <v>3</v>
      </c>
      <c r="BA63" s="36">
        <v>1</v>
      </c>
      <c r="BB63" s="35">
        <v>2</v>
      </c>
      <c r="BC63" s="35" t="s">
        <v>3</v>
      </c>
      <c r="BD63" s="36">
        <v>2</v>
      </c>
      <c r="BF63" s="35">
        <v>3</v>
      </c>
      <c r="BG63" s="35" t="s">
        <v>3</v>
      </c>
      <c r="BH63" s="36">
        <v>2</v>
      </c>
      <c r="BI63" s="289">
        <v>2</v>
      </c>
      <c r="BJ63" s="289" t="s">
        <v>3</v>
      </c>
      <c r="BK63" s="290">
        <v>1</v>
      </c>
      <c r="BL63" s="35">
        <v>0</v>
      </c>
      <c r="BM63" s="35" t="s">
        <v>3</v>
      </c>
      <c r="BN63" s="36">
        <v>1</v>
      </c>
      <c r="BO63" s="375">
        <v>1</v>
      </c>
      <c r="BP63" s="375" t="s">
        <v>3</v>
      </c>
      <c r="BQ63" s="376">
        <v>2</v>
      </c>
      <c r="BR63" s="35">
        <v>2</v>
      </c>
      <c r="BS63" s="35" t="s">
        <v>3</v>
      </c>
      <c r="BT63" s="36">
        <v>2</v>
      </c>
      <c r="BU63" s="35">
        <v>1</v>
      </c>
      <c r="BV63" s="35" t="s">
        <v>3</v>
      </c>
      <c r="BW63" s="36">
        <v>2</v>
      </c>
      <c r="BX63" s="35">
        <v>0</v>
      </c>
      <c r="BY63" s="35" t="s">
        <v>3</v>
      </c>
      <c r="BZ63" s="36">
        <v>2</v>
      </c>
      <c r="CA63" s="35">
        <v>1</v>
      </c>
      <c r="CB63" s="35" t="s">
        <v>3</v>
      </c>
      <c r="CC63" s="36">
        <v>0</v>
      </c>
      <c r="CD63" s="35">
        <v>2</v>
      </c>
      <c r="CE63" s="35" t="s">
        <v>3</v>
      </c>
      <c r="CF63" s="36">
        <v>3</v>
      </c>
      <c r="CG63" s="35">
        <v>0</v>
      </c>
      <c r="CH63" s="35" t="s">
        <v>3</v>
      </c>
      <c r="CI63" s="36">
        <v>1</v>
      </c>
      <c r="CJ63" s="35">
        <v>2</v>
      </c>
      <c r="CK63" s="35" t="s">
        <v>3</v>
      </c>
      <c r="CL63" s="36">
        <v>1</v>
      </c>
      <c r="CM63" s="35">
        <v>1</v>
      </c>
      <c r="CN63" s="35" t="s">
        <v>3</v>
      </c>
      <c r="CO63" s="36">
        <v>0</v>
      </c>
      <c r="CP63" s="35">
        <v>0</v>
      </c>
      <c r="CQ63" s="35" t="s">
        <v>3</v>
      </c>
      <c r="CR63" s="36">
        <v>1</v>
      </c>
      <c r="CS63" s="35">
        <v>1</v>
      </c>
      <c r="CT63" s="35" t="s">
        <v>3</v>
      </c>
      <c r="CU63" s="36">
        <v>2</v>
      </c>
      <c r="CV63" s="343">
        <v>1</v>
      </c>
      <c r="CW63" s="343" t="s">
        <v>3</v>
      </c>
      <c r="CX63" s="344">
        <v>1</v>
      </c>
      <c r="CY63" s="35">
        <v>1</v>
      </c>
      <c r="CZ63" s="35" t="s">
        <v>3</v>
      </c>
      <c r="DA63" s="36">
        <v>1</v>
      </c>
      <c r="DB63" s="35">
        <v>1</v>
      </c>
      <c r="DC63" s="35" t="s">
        <v>3</v>
      </c>
      <c r="DD63" s="36">
        <v>2</v>
      </c>
      <c r="DF63" s="284">
        <f t="shared" si="60"/>
        <v>0</v>
      </c>
      <c r="DI63" s="284">
        <f t="shared" si="61"/>
        <v>0</v>
      </c>
      <c r="DL63" s="284">
        <f>IF(F63="",0,IF(AND(F63=O63,H63=Q63),3,IF(F63-O63=H63-Q63,2,IF((F63-H63)*(O63-Q63)&gt;0,1,0))))</f>
        <v>2</v>
      </c>
      <c r="DO63" s="284">
        <f>IF(F63="",0,IF(AND(F63=R63,H63=T63),3,IF(F63-R63=H63-T63,2,IF((F63-H63)*(R63-T63)&gt;0,1,0))))</f>
        <v>0</v>
      </c>
      <c r="DR63" s="284">
        <f>IF(F63="",0,IF(AND(F63=U63,H63=W63),3,IF(F63-U63=H63-W63,2,IF((F63-H63)*(U63-W63)&gt;0,1,0))))</f>
        <v>3</v>
      </c>
      <c r="DU63" s="284">
        <f>IF(F63="",0,IF(AND(F63=X63,H63=Z63),3,IF(F63-X63=H63-Z63,2,IF((F63-H63)*(X63-Z63)&gt;0,1,0))))</f>
        <v>2</v>
      </c>
      <c r="DX63" s="284">
        <f>IF(F63="",0,IF(AND(F63=AA63,H63=AC63),3,IF(F63-AA63=H63-AC63,2,IF((F63-H63)*(AA63-AC63)&gt;0,1,0))))</f>
        <v>0</v>
      </c>
      <c r="EA63" s="284">
        <f>IF(F63="",0,IF(AND(F63=AD63,H63=AF63),3,IF(F63-AD63=H63-AF63,2,IF((F63-H63)*(AD63-AF63)&gt;0,1,0))))</f>
        <v>0</v>
      </c>
      <c r="ED63" s="284">
        <f>IF(F63="",0,IF(AND(F63=AG63,H63=AI63),3,IF(F63-AG63=H63-AI63,2,IF((F63-H63)*(AG63-AI63)&gt;0,1,0))))</f>
        <v>0</v>
      </c>
      <c r="EG63" s="284">
        <f t="shared" si="62"/>
        <v>0</v>
      </c>
      <c r="EJ63" s="284">
        <f>IF(F63="",0,IF(AND(F63=AM63,H63=AO63),3,IF(F63-AM63=H63-AO63,2,IF((F63-H63)*(AM63-AO63)&gt;0,1,0))))</f>
        <v>2</v>
      </c>
      <c r="EM63" s="284">
        <f>IF(F63="",0,IF(AND(F63=AP63,H63=AR63),3,IF(F63-AP63=H63-AR63,2,IF((F63-H63)*(AP63-AR63)&gt;0,1,0))))</f>
        <v>3</v>
      </c>
      <c r="EP63" s="284">
        <f>IF(F63="",0,IF(AND(F63=AS63,H63=AU63),3,IF(F63-AS63=H63-AU63,2,IF((F63-H63)*(AS63-AU63)&gt;0,1,0))))</f>
        <v>0</v>
      </c>
      <c r="ES63" s="284">
        <f>IF(F63="",0,IF(AND(F63=AV63,H63=AX63),3,IF(F63-AV63=H63-AX63,2,IF((F63-H63)*(AV63-AX63)&gt;0,1,0))))</f>
        <v>0</v>
      </c>
      <c r="EV63" s="284">
        <f t="shared" si="63"/>
        <v>0</v>
      </c>
      <c r="EY63" s="284">
        <f t="shared" si="64"/>
        <v>3</v>
      </c>
      <c r="EZ63" s="284">
        <f t="shared" si="65"/>
        <v>0</v>
      </c>
      <c r="FA63" s="284">
        <f t="shared" si="53"/>
        <v>0</v>
      </c>
      <c r="FB63" s="284">
        <f t="shared" si="38"/>
        <v>0</v>
      </c>
      <c r="FC63" s="284">
        <f t="shared" si="39"/>
        <v>0</v>
      </c>
      <c r="FD63" s="284">
        <f t="shared" si="52"/>
        <v>3</v>
      </c>
      <c r="FE63" s="284">
        <f t="shared" si="40"/>
        <v>0</v>
      </c>
      <c r="FF63" s="284">
        <f t="shared" si="41"/>
        <v>0</v>
      </c>
      <c r="FG63" s="284">
        <f t="shared" si="42"/>
        <v>0</v>
      </c>
      <c r="FH63" s="284">
        <f t="shared" si="43"/>
        <v>0</v>
      </c>
      <c r="FI63" s="284">
        <f t="shared" si="44"/>
        <v>0</v>
      </c>
      <c r="FJ63" s="284">
        <f t="shared" si="45"/>
        <v>0</v>
      </c>
      <c r="FK63" s="284">
        <f t="shared" si="46"/>
        <v>0</v>
      </c>
      <c r="FL63" s="284">
        <f t="shared" si="47"/>
        <v>0</v>
      </c>
      <c r="FM63" s="284">
        <f t="shared" si="48"/>
        <v>0</v>
      </c>
      <c r="FN63" s="284">
        <f t="shared" si="49"/>
        <v>2</v>
      </c>
      <c r="FO63" s="284">
        <f t="shared" si="50"/>
        <v>2</v>
      </c>
      <c r="FP63" s="284">
        <f t="shared" si="51"/>
        <v>0</v>
      </c>
    </row>
    <row r="64" spans="1:172" ht="12.75">
      <c r="A64" s="40"/>
      <c r="B64" s="24" t="s">
        <v>96</v>
      </c>
      <c r="C64" s="37" t="str">
        <f>A63</f>
        <v>Slowenien</v>
      </c>
      <c r="D64" s="38" t="s">
        <v>3</v>
      </c>
      <c r="E64" s="38" t="str">
        <f>A60</f>
        <v>England</v>
      </c>
      <c r="F64" s="185">
        <f>IF(aktuell!F27="","",aktuell!$F$27)</f>
        <v>0</v>
      </c>
      <c r="G64" s="185" t="s">
        <v>3</v>
      </c>
      <c r="H64" s="186">
        <f>IF(aktuell!H27="","",aktuell!$H$27)</f>
        <v>1</v>
      </c>
      <c r="I64" s="38">
        <v>1</v>
      </c>
      <c r="J64" s="38" t="s">
        <v>3</v>
      </c>
      <c r="K64" s="39">
        <v>1</v>
      </c>
      <c r="L64" s="38">
        <v>1</v>
      </c>
      <c r="M64" s="38" t="s">
        <v>3</v>
      </c>
      <c r="N64" s="39">
        <v>3</v>
      </c>
      <c r="O64" s="244">
        <v>1</v>
      </c>
      <c r="P64" s="244" t="s">
        <v>3</v>
      </c>
      <c r="Q64" s="245">
        <v>3</v>
      </c>
      <c r="R64" s="38">
        <v>0</v>
      </c>
      <c r="S64" s="38" t="s">
        <v>3</v>
      </c>
      <c r="T64" s="39">
        <v>3</v>
      </c>
      <c r="U64" s="38">
        <v>1</v>
      </c>
      <c r="V64" s="38" t="s">
        <v>3</v>
      </c>
      <c r="W64" s="39">
        <v>1</v>
      </c>
      <c r="X64" s="38">
        <v>1</v>
      </c>
      <c r="Y64" s="38" t="s">
        <v>3</v>
      </c>
      <c r="Z64" s="39">
        <v>1</v>
      </c>
      <c r="AA64" s="38">
        <v>1</v>
      </c>
      <c r="AB64" s="38" t="s">
        <v>3</v>
      </c>
      <c r="AC64" s="39">
        <v>3</v>
      </c>
      <c r="AD64" s="38">
        <v>1</v>
      </c>
      <c r="AE64" s="38" t="s">
        <v>3</v>
      </c>
      <c r="AF64" s="39">
        <v>2</v>
      </c>
      <c r="AG64" s="38">
        <v>1</v>
      </c>
      <c r="AH64" s="38" t="s">
        <v>3</v>
      </c>
      <c r="AI64" s="39">
        <v>3</v>
      </c>
      <c r="AJ64" s="38">
        <v>1</v>
      </c>
      <c r="AK64" s="38" t="s">
        <v>3</v>
      </c>
      <c r="AL64" s="39">
        <v>2</v>
      </c>
      <c r="AM64" s="38">
        <v>2</v>
      </c>
      <c r="AN64" s="38" t="s">
        <v>3</v>
      </c>
      <c r="AO64" s="39">
        <v>1</v>
      </c>
      <c r="AP64" s="38">
        <v>1</v>
      </c>
      <c r="AQ64" s="38" t="s">
        <v>3</v>
      </c>
      <c r="AR64" s="39">
        <v>3</v>
      </c>
      <c r="AS64" s="38">
        <v>1</v>
      </c>
      <c r="AT64" s="38" t="s">
        <v>3</v>
      </c>
      <c r="AU64" s="39">
        <v>1</v>
      </c>
      <c r="AV64" s="38">
        <v>1</v>
      </c>
      <c r="AW64" s="38" t="s">
        <v>3</v>
      </c>
      <c r="AX64" s="39">
        <v>3</v>
      </c>
      <c r="AY64" s="38">
        <v>0</v>
      </c>
      <c r="AZ64" s="38" t="s">
        <v>3</v>
      </c>
      <c r="BA64" s="39">
        <v>0</v>
      </c>
      <c r="BB64" s="38">
        <v>1</v>
      </c>
      <c r="BC64" s="38" t="s">
        <v>3</v>
      </c>
      <c r="BD64" s="39">
        <v>2</v>
      </c>
      <c r="BF64" s="38">
        <v>1</v>
      </c>
      <c r="BG64" s="38" t="s">
        <v>3</v>
      </c>
      <c r="BH64" s="39">
        <v>3</v>
      </c>
      <c r="BI64" s="291">
        <v>0</v>
      </c>
      <c r="BJ64" s="291" t="s">
        <v>3</v>
      </c>
      <c r="BK64" s="292">
        <v>1</v>
      </c>
      <c r="BL64" s="38">
        <v>0</v>
      </c>
      <c r="BM64" s="38" t="s">
        <v>3</v>
      </c>
      <c r="BN64" s="39">
        <v>2</v>
      </c>
      <c r="BO64" s="377">
        <v>0</v>
      </c>
      <c r="BP64" s="377" t="s">
        <v>3</v>
      </c>
      <c r="BQ64" s="378">
        <v>2</v>
      </c>
      <c r="BR64" s="38">
        <v>0</v>
      </c>
      <c r="BS64" s="38" t="s">
        <v>3</v>
      </c>
      <c r="BT64" s="39">
        <v>2</v>
      </c>
      <c r="BU64" s="38">
        <v>1</v>
      </c>
      <c r="BV64" s="38" t="s">
        <v>3</v>
      </c>
      <c r="BW64" s="39">
        <v>1</v>
      </c>
      <c r="BX64" s="38">
        <v>0</v>
      </c>
      <c r="BY64" s="38" t="s">
        <v>3</v>
      </c>
      <c r="BZ64" s="39">
        <v>4</v>
      </c>
      <c r="CA64" s="38">
        <v>2</v>
      </c>
      <c r="CB64" s="38" t="s">
        <v>3</v>
      </c>
      <c r="CC64" s="39">
        <v>2</v>
      </c>
      <c r="CD64" s="38">
        <v>1</v>
      </c>
      <c r="CE64" s="38" t="s">
        <v>3</v>
      </c>
      <c r="CF64" s="39">
        <v>2</v>
      </c>
      <c r="CG64" s="38">
        <v>1</v>
      </c>
      <c r="CH64" s="38" t="s">
        <v>3</v>
      </c>
      <c r="CI64" s="39">
        <v>1</v>
      </c>
      <c r="CJ64" s="38">
        <v>1</v>
      </c>
      <c r="CK64" s="38" t="s">
        <v>3</v>
      </c>
      <c r="CL64" s="39">
        <v>3</v>
      </c>
      <c r="CM64" s="38">
        <v>1</v>
      </c>
      <c r="CN64" s="38" t="s">
        <v>3</v>
      </c>
      <c r="CO64" s="39">
        <v>2</v>
      </c>
      <c r="CP64" s="38">
        <v>0</v>
      </c>
      <c r="CQ64" s="38" t="s">
        <v>3</v>
      </c>
      <c r="CR64" s="39">
        <v>1</v>
      </c>
      <c r="CS64" s="38">
        <v>0</v>
      </c>
      <c r="CT64" s="38" t="s">
        <v>3</v>
      </c>
      <c r="CU64" s="39">
        <v>2</v>
      </c>
      <c r="CV64" s="345">
        <v>1</v>
      </c>
      <c r="CW64" s="345" t="s">
        <v>3</v>
      </c>
      <c r="CX64" s="346">
        <v>2</v>
      </c>
      <c r="CY64" s="38">
        <v>1</v>
      </c>
      <c r="CZ64" s="38" t="s">
        <v>3</v>
      </c>
      <c r="DA64" s="39">
        <v>2</v>
      </c>
      <c r="DB64" s="38">
        <v>1</v>
      </c>
      <c r="DC64" s="38" t="s">
        <v>3</v>
      </c>
      <c r="DD64" s="39">
        <v>3</v>
      </c>
      <c r="DF64" s="284">
        <f t="shared" si="60"/>
        <v>0</v>
      </c>
      <c r="DI64" s="284">
        <f t="shared" si="61"/>
        <v>1</v>
      </c>
      <c r="DL64" s="284">
        <f>IF(F64="",0,IF(AND(F64=O64,H64=Q64),3,IF(F64-O64=H64-Q64,2,IF((F64-H64)*(O64-Q64)&gt;0,1,0))))</f>
        <v>1</v>
      </c>
      <c r="DO64" s="284">
        <f>IF(F64="",0,IF(AND(F64=R64,H64=T64),3,IF(F64-R64=H64-T64,2,IF((F64-H64)*(R64-T64)&gt;0,1,0))))</f>
        <v>1</v>
      </c>
      <c r="DR64" s="284">
        <f>IF(F64="",0,IF(AND(F64=U64,H64=W64),3,IF(F64-U64=H64-W64,2,IF((F64-H64)*(U64-W64)&gt;0,1,0))))</f>
        <v>0</v>
      </c>
      <c r="DU64" s="284">
        <f>IF(F64="",0,IF(AND(F64=X64,H64=Z64),3,IF(F64-X64=H64-Z64,2,IF((F64-H64)*(X64-Z64)&gt;0,1,0))))</f>
        <v>0</v>
      </c>
      <c r="DX64" s="284">
        <f>IF(F64="",0,IF(AND(F64=AA64,H64=AC64),3,IF(F64-AA64=H64-AC64,2,IF((F64-H64)*(AA64-AC64)&gt;0,1,0))))</f>
        <v>1</v>
      </c>
      <c r="EA64" s="284">
        <f>IF(F64="",0,IF(AND(F64=AD64,H64=AF64),3,IF(F64-AD64=H64-AF64,2,IF((F64-H64)*(AD64-AF64)&gt;0,1,0))))</f>
        <v>2</v>
      </c>
      <c r="ED64" s="284">
        <f>IF(F64="",0,IF(AND(F64=AG64,H64=AI64),3,IF(F64-AG64=H64-AI64,2,IF((F64-H64)*(AG64-AI64)&gt;0,1,0))))</f>
        <v>1</v>
      </c>
      <c r="EG64" s="284">
        <f t="shared" si="62"/>
        <v>2</v>
      </c>
      <c r="EJ64" s="284">
        <f>IF(F64="",0,IF(AND(F64=AM64,H64=AO64),3,IF(F64-AM64=H64-AO64,2,IF((F64-H64)*(AM64-AO64)&gt;0,1,0))))</f>
        <v>0</v>
      </c>
      <c r="EM64" s="284">
        <f>IF(F64="",0,IF(AND(F64=AP64,H64=AR64),3,IF(F64-AP64=H64-AR64,2,IF((F64-H64)*(AP64-AR64)&gt;0,1,0))))</f>
        <v>1</v>
      </c>
      <c r="EP64" s="284">
        <f>IF(F64="",0,IF(AND(F64=AS64,H64=AU64),3,IF(F64-AS64=H64-AU64,2,IF((F64-H64)*(AS64-AU64)&gt;0,1,0))))</f>
        <v>0</v>
      </c>
      <c r="ES64" s="284">
        <f>IF(F64="",0,IF(AND(F64=AV64,H64=AX64),3,IF(F64-AV64=H64-AX64,2,IF((F64-H64)*(AV64-AX64)&gt;0,1,0))))</f>
        <v>1</v>
      </c>
      <c r="EV64" s="284">
        <f t="shared" si="63"/>
        <v>0</v>
      </c>
      <c r="EY64" s="284">
        <f t="shared" si="64"/>
        <v>2</v>
      </c>
      <c r="EZ64" s="284">
        <f t="shared" si="65"/>
        <v>1</v>
      </c>
      <c r="FA64" s="284">
        <f t="shared" si="53"/>
        <v>3</v>
      </c>
      <c r="FB64" s="284">
        <f t="shared" si="38"/>
        <v>1</v>
      </c>
      <c r="FC64" s="284">
        <f t="shared" si="39"/>
        <v>1</v>
      </c>
      <c r="FD64" s="284">
        <f t="shared" si="52"/>
        <v>1</v>
      </c>
      <c r="FE64" s="284">
        <f t="shared" si="40"/>
        <v>0</v>
      </c>
      <c r="FF64" s="284">
        <f t="shared" si="41"/>
        <v>1</v>
      </c>
      <c r="FG64" s="284">
        <f t="shared" si="42"/>
        <v>0</v>
      </c>
      <c r="FH64" s="284">
        <f t="shared" si="43"/>
        <v>2</v>
      </c>
      <c r="FI64" s="284">
        <f t="shared" si="44"/>
        <v>0</v>
      </c>
      <c r="FJ64" s="284">
        <f t="shared" si="45"/>
        <v>1</v>
      </c>
      <c r="FK64" s="284">
        <f t="shared" si="46"/>
        <v>2</v>
      </c>
      <c r="FL64" s="284">
        <f t="shared" si="47"/>
        <v>3</v>
      </c>
      <c r="FM64" s="284">
        <f t="shared" si="48"/>
        <v>1</v>
      </c>
      <c r="FN64" s="284">
        <f t="shared" si="49"/>
        <v>2</v>
      </c>
      <c r="FO64" s="284">
        <f t="shared" si="50"/>
        <v>2</v>
      </c>
      <c r="FP64" s="284">
        <f t="shared" si="51"/>
        <v>1</v>
      </c>
    </row>
    <row r="65" spans="1:172" ht="12.75">
      <c r="A65" s="41"/>
      <c r="B65" s="42" t="s">
        <v>96</v>
      </c>
      <c r="C65" s="43" t="str">
        <f>A61</f>
        <v>USA</v>
      </c>
      <c r="D65" s="44" t="s">
        <v>3</v>
      </c>
      <c r="E65" s="44" t="str">
        <f>A62</f>
        <v>Algerien</v>
      </c>
      <c r="F65" s="187">
        <f>IF(aktuell!F28="","",aktuell!$F$28)</f>
        <v>1</v>
      </c>
      <c r="G65" s="187" t="s">
        <v>3</v>
      </c>
      <c r="H65" s="188">
        <f>IF(aktuell!H28="","",aktuell!$H$28)</f>
        <v>0</v>
      </c>
      <c r="I65" s="44">
        <v>2</v>
      </c>
      <c r="J65" s="44" t="s">
        <v>3</v>
      </c>
      <c r="K65" s="45">
        <v>0</v>
      </c>
      <c r="L65" s="44">
        <v>2</v>
      </c>
      <c r="M65" s="44" t="s">
        <v>3</v>
      </c>
      <c r="N65" s="45">
        <v>0</v>
      </c>
      <c r="O65" s="246">
        <v>2</v>
      </c>
      <c r="P65" s="246" t="s">
        <v>3</v>
      </c>
      <c r="Q65" s="247">
        <v>1</v>
      </c>
      <c r="R65" s="44">
        <v>1</v>
      </c>
      <c r="S65" s="44" t="s">
        <v>3</v>
      </c>
      <c r="T65" s="45">
        <v>1</v>
      </c>
      <c r="U65" s="44">
        <v>3</v>
      </c>
      <c r="V65" s="44" t="s">
        <v>3</v>
      </c>
      <c r="W65" s="45">
        <v>1</v>
      </c>
      <c r="X65" s="44">
        <v>2</v>
      </c>
      <c r="Y65" s="44" t="s">
        <v>3</v>
      </c>
      <c r="Z65" s="45">
        <v>0</v>
      </c>
      <c r="AA65" s="44">
        <v>2</v>
      </c>
      <c r="AB65" s="44" t="s">
        <v>3</v>
      </c>
      <c r="AC65" s="45">
        <v>1</v>
      </c>
      <c r="AD65" s="44">
        <v>1</v>
      </c>
      <c r="AE65" s="44" t="s">
        <v>3</v>
      </c>
      <c r="AF65" s="45">
        <v>0</v>
      </c>
      <c r="AG65" s="44">
        <v>2</v>
      </c>
      <c r="AH65" s="44" t="s">
        <v>3</v>
      </c>
      <c r="AI65" s="45">
        <v>1</v>
      </c>
      <c r="AJ65" s="44">
        <v>3</v>
      </c>
      <c r="AK65" s="44" t="s">
        <v>3</v>
      </c>
      <c r="AL65" s="45">
        <v>1</v>
      </c>
      <c r="AM65" s="44">
        <v>3</v>
      </c>
      <c r="AN65" s="44" t="s">
        <v>3</v>
      </c>
      <c r="AO65" s="45">
        <v>0</v>
      </c>
      <c r="AP65" s="44">
        <v>2</v>
      </c>
      <c r="AQ65" s="44" t="s">
        <v>3</v>
      </c>
      <c r="AR65" s="45">
        <v>2</v>
      </c>
      <c r="AS65" s="44">
        <v>2</v>
      </c>
      <c r="AT65" s="44" t="s">
        <v>3</v>
      </c>
      <c r="AU65" s="45">
        <v>1</v>
      </c>
      <c r="AV65" s="44">
        <v>1</v>
      </c>
      <c r="AW65" s="44" t="s">
        <v>3</v>
      </c>
      <c r="AX65" s="45">
        <v>1</v>
      </c>
      <c r="AY65" s="44">
        <v>3</v>
      </c>
      <c r="AZ65" s="44" t="s">
        <v>3</v>
      </c>
      <c r="BA65" s="45">
        <v>2</v>
      </c>
      <c r="BB65" s="44">
        <v>2</v>
      </c>
      <c r="BC65" s="44" t="s">
        <v>3</v>
      </c>
      <c r="BD65" s="45">
        <v>1</v>
      </c>
      <c r="BF65" s="44">
        <v>2</v>
      </c>
      <c r="BG65" s="44" t="s">
        <v>3</v>
      </c>
      <c r="BH65" s="45">
        <v>0</v>
      </c>
      <c r="BI65" s="293">
        <v>2</v>
      </c>
      <c r="BJ65" s="293" t="s">
        <v>3</v>
      </c>
      <c r="BK65" s="294">
        <v>2</v>
      </c>
      <c r="BL65" s="44">
        <v>2</v>
      </c>
      <c r="BM65" s="44" t="s">
        <v>3</v>
      </c>
      <c r="BN65" s="45">
        <v>0</v>
      </c>
      <c r="BO65" s="379">
        <v>2</v>
      </c>
      <c r="BP65" s="379" t="s">
        <v>3</v>
      </c>
      <c r="BQ65" s="380">
        <v>1</v>
      </c>
      <c r="BR65" s="44">
        <v>1</v>
      </c>
      <c r="BS65" s="44" t="s">
        <v>3</v>
      </c>
      <c r="BT65" s="45">
        <v>0</v>
      </c>
      <c r="BU65" s="44">
        <v>2</v>
      </c>
      <c r="BV65" s="44" t="s">
        <v>3</v>
      </c>
      <c r="BW65" s="45">
        <v>0</v>
      </c>
      <c r="BX65" s="44">
        <v>2</v>
      </c>
      <c r="BY65" s="44" t="s">
        <v>3</v>
      </c>
      <c r="BZ65" s="45">
        <v>1</v>
      </c>
      <c r="CA65" s="44">
        <v>2</v>
      </c>
      <c r="CB65" s="44" t="s">
        <v>3</v>
      </c>
      <c r="CC65" s="45">
        <v>1</v>
      </c>
      <c r="CD65" s="44">
        <v>2</v>
      </c>
      <c r="CE65" s="44" t="s">
        <v>3</v>
      </c>
      <c r="CF65" s="45">
        <v>0</v>
      </c>
      <c r="CG65" s="44">
        <v>2</v>
      </c>
      <c r="CH65" s="44" t="s">
        <v>3</v>
      </c>
      <c r="CI65" s="45">
        <v>1</v>
      </c>
      <c r="CJ65" s="44">
        <v>1</v>
      </c>
      <c r="CK65" s="44" t="s">
        <v>3</v>
      </c>
      <c r="CL65" s="45">
        <v>0</v>
      </c>
      <c r="CM65" s="44">
        <v>1</v>
      </c>
      <c r="CN65" s="44" t="s">
        <v>3</v>
      </c>
      <c r="CO65" s="45">
        <v>2</v>
      </c>
      <c r="CP65" s="44">
        <v>2</v>
      </c>
      <c r="CQ65" s="44" t="s">
        <v>3</v>
      </c>
      <c r="CR65" s="45">
        <v>1</v>
      </c>
      <c r="CS65" s="44">
        <v>2</v>
      </c>
      <c r="CT65" s="44" t="s">
        <v>3</v>
      </c>
      <c r="CU65" s="45">
        <v>1</v>
      </c>
      <c r="CV65" s="347">
        <v>2</v>
      </c>
      <c r="CW65" s="347" t="s">
        <v>3</v>
      </c>
      <c r="CX65" s="348">
        <v>1</v>
      </c>
      <c r="CY65" s="44">
        <v>2</v>
      </c>
      <c r="CZ65" s="44" t="s">
        <v>3</v>
      </c>
      <c r="DA65" s="45">
        <v>0</v>
      </c>
      <c r="DB65" s="44">
        <v>1</v>
      </c>
      <c r="DC65" s="44" t="s">
        <v>3</v>
      </c>
      <c r="DD65" s="45">
        <v>1</v>
      </c>
      <c r="DF65" s="284">
        <f t="shared" si="60"/>
        <v>1</v>
      </c>
      <c r="DI65" s="284">
        <f t="shared" si="61"/>
        <v>1</v>
      </c>
      <c r="DL65" s="284">
        <f>IF(F65="",0,IF(AND(F65=O65,H65=Q65),3,IF(F65-O65=H65-Q65,2,IF((F65-H65)*(O65-Q65)&gt;0,1,0))))</f>
        <v>2</v>
      </c>
      <c r="DO65" s="284">
        <f>IF(F65="",0,IF(AND(F65=R65,H65=T65),3,IF(F65-R65=H65-T65,2,IF((F65-H65)*(R65-T65)&gt;0,1,0))))</f>
        <v>0</v>
      </c>
      <c r="DR65" s="284">
        <f>IF(F65="",0,IF(AND(F65=U65,H65=W65),3,IF(F65-U65=H65-W65,2,IF((F65-H65)*(U65-W65)&gt;0,1,0))))</f>
        <v>1</v>
      </c>
      <c r="DU65" s="284">
        <f>IF(F65="",0,IF(AND(F65=X65,H65=Z65),3,IF(F65-X65=H65-Z65,2,IF((F65-H65)*(X65-Z65)&gt;0,1,0))))</f>
        <v>1</v>
      </c>
      <c r="DX65" s="284">
        <f>IF(F65="",0,IF(AND(F65=AA65,H65=AC65),3,IF(F65-AA65=H65-AC65,2,IF((F65-H65)*(AA65-AC65)&gt;0,1,0))))</f>
        <v>2</v>
      </c>
      <c r="EA65" s="284">
        <f>IF(F65="",0,IF(AND(F65=AD65,H65=AF65),3,IF(F65-AD65=H65-AF65,2,IF((F65-H65)*(AD65-AF65)&gt;0,1,0))))</f>
        <v>3</v>
      </c>
      <c r="ED65" s="284">
        <f>IF(F65="",0,IF(AND(F65=AG65,H65=AI65),3,IF(F65-AG65=H65-AI65,2,IF((F65-H65)*(AG65-AI65)&gt;0,1,0))))</f>
        <v>2</v>
      </c>
      <c r="EG65" s="284">
        <f t="shared" si="62"/>
        <v>1</v>
      </c>
      <c r="EJ65" s="284">
        <f>IF(F65="",0,IF(AND(F65=AM65,H65=AO65),3,IF(F65-AM65=H65-AO65,2,IF((F65-H65)*(AM65-AO65)&gt;0,1,0))))</f>
        <v>1</v>
      </c>
      <c r="EM65" s="284">
        <f>IF(F65="",0,IF(AND(F65=AP65,H65=AR65),3,IF(F65-AP65=H65-AR65,2,IF((F65-H65)*(AP65-AR65)&gt;0,1,0))))</f>
        <v>0</v>
      </c>
      <c r="EP65" s="284">
        <f>IF(F65="",0,IF(AND(F65=AS65,H65=AU65),3,IF(F65-AS65=H65-AU65,2,IF((F65-H65)*(AS65-AU65)&gt;0,1,0))))</f>
        <v>2</v>
      </c>
      <c r="ES65" s="284">
        <f>IF(F65="",0,IF(AND(F65=AV65,H65=AX65),3,IF(F65-AV65=H65-AX65,2,IF((F65-H65)*(AV65-AX65)&gt;0,1,0))))</f>
        <v>0</v>
      </c>
      <c r="EV65" s="284">
        <f t="shared" si="63"/>
        <v>2</v>
      </c>
      <c r="EY65" s="284">
        <f t="shared" si="64"/>
        <v>2</v>
      </c>
      <c r="EZ65" s="284">
        <f t="shared" si="65"/>
        <v>1</v>
      </c>
      <c r="FA65" s="284">
        <f t="shared" si="53"/>
        <v>0</v>
      </c>
      <c r="FB65" s="284">
        <f t="shared" si="38"/>
        <v>1</v>
      </c>
      <c r="FC65" s="284">
        <f t="shared" si="39"/>
        <v>2</v>
      </c>
      <c r="FD65" s="284">
        <f t="shared" si="52"/>
        <v>3</v>
      </c>
      <c r="FE65" s="284">
        <f t="shared" si="40"/>
        <v>1</v>
      </c>
      <c r="FF65" s="284">
        <f t="shared" si="41"/>
        <v>2</v>
      </c>
      <c r="FG65" s="284">
        <f t="shared" si="42"/>
        <v>2</v>
      </c>
      <c r="FH65" s="284">
        <f t="shared" si="43"/>
        <v>1</v>
      </c>
      <c r="FI65" s="284">
        <f t="shared" si="44"/>
        <v>2</v>
      </c>
      <c r="FJ65" s="284">
        <f t="shared" si="45"/>
        <v>3</v>
      </c>
      <c r="FK65" s="284">
        <f t="shared" si="46"/>
        <v>0</v>
      </c>
      <c r="FL65" s="284">
        <f t="shared" si="47"/>
        <v>2</v>
      </c>
      <c r="FM65" s="284">
        <f t="shared" si="48"/>
        <v>2</v>
      </c>
      <c r="FN65" s="284">
        <f t="shared" si="49"/>
        <v>2</v>
      </c>
      <c r="FO65" s="284">
        <f t="shared" si="50"/>
        <v>1</v>
      </c>
      <c r="FP65" s="284">
        <f t="shared" si="51"/>
        <v>0</v>
      </c>
    </row>
    <row r="66" spans="2:172" ht="12.75">
      <c r="B66" s="26"/>
      <c r="F66" s="200">
        <f>IF(aktuell!F29="","",aktuell!$F$5)</f>
      </c>
      <c r="G66" s="200"/>
      <c r="H66" s="200">
        <f>IF(aktuell!H29="","",aktuell!$H$5)</f>
      </c>
      <c r="N66"/>
      <c r="O66" s="239"/>
      <c r="P66" s="239"/>
      <c r="Q66" s="239"/>
      <c r="BI66" s="286"/>
      <c r="BJ66" s="286"/>
      <c r="BK66" s="286"/>
      <c r="BO66" s="372"/>
      <c r="BP66" s="372"/>
      <c r="BQ66" s="372"/>
      <c r="BT66" s="338"/>
      <c r="CV66" s="340"/>
      <c r="CW66" s="340"/>
      <c r="CX66" s="340"/>
      <c r="FA66" s="284">
        <f t="shared" si="53"/>
        <v>0</v>
      </c>
      <c r="FB66" s="284">
        <f t="shared" si="38"/>
        <v>0</v>
      </c>
      <c r="FC66" s="284">
        <f t="shared" si="39"/>
        <v>0</v>
      </c>
      <c r="FD66" s="284">
        <f t="shared" si="52"/>
        <v>0</v>
      </c>
      <c r="FE66" s="284">
        <f t="shared" si="40"/>
        <v>0</v>
      </c>
      <c r="FF66" s="284">
        <f t="shared" si="41"/>
        <v>0</v>
      </c>
      <c r="FG66" s="284">
        <f t="shared" si="42"/>
        <v>0</v>
      </c>
      <c r="FH66" s="284">
        <f t="shared" si="43"/>
        <v>0</v>
      </c>
      <c r="FI66" s="284">
        <f t="shared" si="44"/>
        <v>0</v>
      </c>
      <c r="FJ66" s="284">
        <f t="shared" si="45"/>
        <v>0</v>
      </c>
      <c r="FK66" s="284">
        <f t="shared" si="46"/>
        <v>0</v>
      </c>
      <c r="FL66" s="284">
        <f t="shared" si="47"/>
        <v>0</v>
      </c>
      <c r="FM66" s="284">
        <f t="shared" si="48"/>
        <v>0</v>
      </c>
      <c r="FN66" s="284">
        <f t="shared" si="49"/>
        <v>0</v>
      </c>
      <c r="FO66" s="284">
        <f t="shared" si="50"/>
        <v>0</v>
      </c>
      <c r="FP66" s="284">
        <f t="shared" si="51"/>
        <v>0</v>
      </c>
    </row>
    <row r="67" spans="2:172" ht="12.75">
      <c r="B67" s="26"/>
      <c r="F67" s="200">
        <f>IF(aktuell!F30="","",aktuell!$F$5)</f>
      </c>
      <c r="G67" s="192"/>
      <c r="H67" s="200">
        <f>IF(aktuell!H30="","",aktuell!$H$5)</f>
      </c>
      <c r="N67"/>
      <c r="O67" s="239"/>
      <c r="P67" s="239"/>
      <c r="Q67" s="239"/>
      <c r="BI67" s="286"/>
      <c r="BJ67" s="286"/>
      <c r="BK67" s="286"/>
      <c r="BO67" s="372"/>
      <c r="BP67" s="372"/>
      <c r="BQ67" s="372"/>
      <c r="CV67" s="340"/>
      <c r="CW67" s="340"/>
      <c r="CX67" s="340"/>
      <c r="FA67" s="284">
        <f t="shared" si="53"/>
        <v>0</v>
      </c>
      <c r="FB67" s="284">
        <f t="shared" si="38"/>
        <v>0</v>
      </c>
      <c r="FC67" s="284">
        <f t="shared" si="39"/>
        <v>0</v>
      </c>
      <c r="FD67" s="284">
        <f t="shared" si="52"/>
        <v>0</v>
      </c>
      <c r="FE67" s="284">
        <f t="shared" si="40"/>
        <v>0</v>
      </c>
      <c r="FF67" s="284">
        <f t="shared" si="41"/>
        <v>0</v>
      </c>
      <c r="FG67" s="284">
        <f t="shared" si="42"/>
        <v>0</v>
      </c>
      <c r="FH67" s="284">
        <f t="shared" si="43"/>
        <v>0</v>
      </c>
      <c r="FI67" s="284">
        <f t="shared" si="44"/>
        <v>0</v>
      </c>
      <c r="FJ67" s="284">
        <f t="shared" si="45"/>
        <v>0</v>
      </c>
      <c r="FK67" s="284">
        <f t="shared" si="46"/>
        <v>0</v>
      </c>
      <c r="FL67" s="284">
        <f t="shared" si="47"/>
        <v>0</v>
      </c>
      <c r="FM67" s="284">
        <f t="shared" si="48"/>
        <v>0</v>
      </c>
      <c r="FN67" s="284">
        <f t="shared" si="49"/>
        <v>0</v>
      </c>
      <c r="FO67" s="284">
        <f t="shared" si="50"/>
        <v>0</v>
      </c>
      <c r="FP67" s="284">
        <f t="shared" si="51"/>
        <v>0</v>
      </c>
    </row>
    <row r="68" spans="1:172" ht="15.75">
      <c r="A68" s="201" t="s">
        <v>7</v>
      </c>
      <c r="C68" s="8" t="s">
        <v>2</v>
      </c>
      <c r="F68" s="200">
        <f>IF(aktuell!F31="","",aktuell!$F$5)</f>
      </c>
      <c r="G68" s="200"/>
      <c r="H68" s="200">
        <f>IF(aktuell!H31="","",aktuell!$H$5)</f>
      </c>
      <c r="I68" s="176" t="s">
        <v>154</v>
      </c>
      <c r="J68" s="177"/>
      <c r="K68" s="178"/>
      <c r="L68" s="165" t="s">
        <v>159</v>
      </c>
      <c r="M68" s="165"/>
      <c r="N68" s="179"/>
      <c r="O68" s="180" t="s">
        <v>158</v>
      </c>
      <c r="P68" s="165"/>
      <c r="Q68" s="178"/>
      <c r="R68" s="165" t="s">
        <v>151</v>
      </c>
      <c r="S68" s="165"/>
      <c r="T68" s="165"/>
      <c r="U68" s="180" t="s">
        <v>162</v>
      </c>
      <c r="V68" s="165"/>
      <c r="W68" s="178"/>
      <c r="X68" s="165" t="s">
        <v>171</v>
      </c>
      <c r="Y68" s="165"/>
      <c r="Z68" s="165"/>
      <c r="AA68" s="180" t="s">
        <v>149</v>
      </c>
      <c r="AB68" s="165"/>
      <c r="AC68" s="178"/>
      <c r="AD68" s="165" t="s">
        <v>153</v>
      </c>
      <c r="AE68" s="165"/>
      <c r="AF68" s="165"/>
      <c r="AG68" s="180" t="s">
        <v>173</v>
      </c>
      <c r="AH68" s="165"/>
      <c r="AI68" s="178"/>
      <c r="AJ68" s="165" t="s">
        <v>175</v>
      </c>
      <c r="AK68" s="165"/>
      <c r="AL68" s="165"/>
      <c r="AM68" s="180" t="s">
        <v>176</v>
      </c>
      <c r="AN68" s="165"/>
      <c r="AO68" s="178"/>
      <c r="AP68" s="165" t="s">
        <v>179</v>
      </c>
      <c r="AQ68" s="165"/>
      <c r="AR68" s="165"/>
      <c r="AS68" s="180" t="s">
        <v>180</v>
      </c>
      <c r="AT68" s="165"/>
      <c r="AU68" s="178"/>
      <c r="AV68" s="165" t="s">
        <v>184</v>
      </c>
      <c r="AW68" s="165"/>
      <c r="AX68" s="165"/>
      <c r="AY68" s="202" t="s">
        <v>163</v>
      </c>
      <c r="AZ68" s="165"/>
      <c r="BA68" s="178"/>
      <c r="BB68" s="180" t="s">
        <v>189</v>
      </c>
      <c r="BC68" s="165"/>
      <c r="BD68" s="178"/>
      <c r="BF68" s="180" t="s">
        <v>190</v>
      </c>
      <c r="BG68" s="270"/>
      <c r="BH68" s="271"/>
      <c r="BI68" s="180" t="s">
        <v>192</v>
      </c>
      <c r="BJ68" s="270"/>
      <c r="BK68" s="271"/>
      <c r="BL68" s="180" t="s">
        <v>193</v>
      </c>
      <c r="BM68" s="270"/>
      <c r="BN68" s="271"/>
      <c r="BO68" s="180" t="s">
        <v>211</v>
      </c>
      <c r="BP68" s="270"/>
      <c r="BQ68" s="271"/>
      <c r="BR68" s="180" t="s">
        <v>196</v>
      </c>
      <c r="BS68" s="165"/>
      <c r="BT68" s="178"/>
      <c r="BU68" s="180" t="s">
        <v>197</v>
      </c>
      <c r="BV68" s="165"/>
      <c r="BW68" s="178"/>
      <c r="BX68" s="180" t="s">
        <v>198</v>
      </c>
      <c r="BY68" s="165"/>
      <c r="BZ68" s="178"/>
      <c r="CA68" s="180" t="s">
        <v>200</v>
      </c>
      <c r="CB68" s="165"/>
      <c r="CC68" s="178"/>
      <c r="CD68" s="180" t="s">
        <v>201</v>
      </c>
      <c r="CE68" s="165"/>
      <c r="CF68" s="178"/>
      <c r="CG68" s="180" t="s">
        <v>202</v>
      </c>
      <c r="CH68" s="165"/>
      <c r="CI68" s="178"/>
      <c r="CJ68" s="180" t="s">
        <v>204</v>
      </c>
      <c r="CK68" s="165"/>
      <c r="CL68" s="178"/>
      <c r="CM68" s="180" t="s">
        <v>205</v>
      </c>
      <c r="CN68" s="165"/>
      <c r="CO68" s="178"/>
      <c r="CP68" s="180" t="s">
        <v>206</v>
      </c>
      <c r="CQ68" s="165"/>
      <c r="CR68" s="178"/>
      <c r="CS68" s="180" t="s">
        <v>207</v>
      </c>
      <c r="CT68" s="165"/>
      <c r="CU68" s="178"/>
      <c r="CV68" s="180" t="s">
        <v>208</v>
      </c>
      <c r="CW68" s="165"/>
      <c r="CX68" s="178"/>
      <c r="CY68" s="180" t="s">
        <v>209</v>
      </c>
      <c r="CZ68" s="165"/>
      <c r="DA68" s="178"/>
      <c r="DB68" s="359" t="s">
        <v>210</v>
      </c>
      <c r="DC68" s="359"/>
      <c r="DD68" s="359"/>
      <c r="FA68" s="284">
        <f t="shared" si="53"/>
        <v>0</v>
      </c>
      <c r="FB68" s="284">
        <f t="shared" si="38"/>
        <v>0</v>
      </c>
      <c r="FC68" s="284">
        <f t="shared" si="39"/>
        <v>0</v>
      </c>
      <c r="FD68" s="284">
        <f t="shared" si="52"/>
        <v>0</v>
      </c>
      <c r="FE68" s="284">
        <f t="shared" si="40"/>
        <v>0</v>
      </c>
      <c r="FF68" s="284">
        <f t="shared" si="41"/>
        <v>0</v>
      </c>
      <c r="FG68" s="284">
        <f t="shared" si="42"/>
        <v>0</v>
      </c>
      <c r="FH68" s="284">
        <f t="shared" si="43"/>
        <v>0</v>
      </c>
      <c r="FI68" s="284">
        <f t="shared" si="44"/>
        <v>0</v>
      </c>
      <c r="FJ68" s="284">
        <f t="shared" si="45"/>
        <v>0</v>
      </c>
      <c r="FK68" s="284">
        <f t="shared" si="46"/>
        <v>0</v>
      </c>
      <c r="FL68" s="284">
        <f t="shared" si="47"/>
        <v>0</v>
      </c>
      <c r="FM68" s="284">
        <f t="shared" si="48"/>
        <v>0</v>
      </c>
      <c r="FN68" s="284">
        <f t="shared" si="49"/>
        <v>0</v>
      </c>
      <c r="FO68" s="284">
        <f t="shared" si="50"/>
        <v>0</v>
      </c>
      <c r="FP68" s="284">
        <f t="shared" si="51"/>
        <v>0</v>
      </c>
    </row>
    <row r="69" spans="1:172" ht="12.75">
      <c r="A69" s="28" t="s">
        <v>9</v>
      </c>
      <c r="B69" s="29" t="s">
        <v>97</v>
      </c>
      <c r="C69" s="30" t="str">
        <f>A69</f>
        <v>Deutschland</v>
      </c>
      <c r="D69" s="31" t="s">
        <v>3</v>
      </c>
      <c r="E69" s="31" t="str">
        <f>A70</f>
        <v>Australien</v>
      </c>
      <c r="F69" s="181">
        <f>IF(aktuell!F32="","",aktuell!$F$32)</f>
        <v>4</v>
      </c>
      <c r="G69" s="181" t="s">
        <v>3</v>
      </c>
      <c r="H69" s="182">
        <f>IF(aktuell!H32="","",aktuell!$H$32)</f>
        <v>0</v>
      </c>
      <c r="I69" s="31">
        <v>1</v>
      </c>
      <c r="J69" s="31" t="s">
        <v>3</v>
      </c>
      <c r="K69" s="32">
        <v>0</v>
      </c>
      <c r="L69" s="31">
        <v>3</v>
      </c>
      <c r="M69" s="31" t="s">
        <v>3</v>
      </c>
      <c r="N69" s="32">
        <v>0</v>
      </c>
      <c r="O69" s="240">
        <v>1</v>
      </c>
      <c r="P69" s="240" t="s">
        <v>3</v>
      </c>
      <c r="Q69" s="241">
        <v>1</v>
      </c>
      <c r="R69" s="31">
        <v>2</v>
      </c>
      <c r="S69" s="31" t="s">
        <v>3</v>
      </c>
      <c r="T69" s="32">
        <v>0</v>
      </c>
      <c r="U69" s="31">
        <v>1</v>
      </c>
      <c r="V69" s="31" t="s">
        <v>3</v>
      </c>
      <c r="W69" s="32">
        <v>0</v>
      </c>
      <c r="X69" s="31">
        <v>3</v>
      </c>
      <c r="Y69" s="31" t="s">
        <v>3</v>
      </c>
      <c r="Z69" s="32">
        <v>1</v>
      </c>
      <c r="AA69" s="31">
        <v>2</v>
      </c>
      <c r="AB69" s="31" t="s">
        <v>3</v>
      </c>
      <c r="AC69" s="32">
        <v>1</v>
      </c>
      <c r="AD69" s="31">
        <v>2</v>
      </c>
      <c r="AE69" s="31" t="s">
        <v>3</v>
      </c>
      <c r="AF69" s="32">
        <v>0</v>
      </c>
      <c r="AG69" s="31">
        <v>2</v>
      </c>
      <c r="AH69" s="31" t="s">
        <v>3</v>
      </c>
      <c r="AI69" s="32">
        <v>1</v>
      </c>
      <c r="AJ69" s="31">
        <v>2</v>
      </c>
      <c r="AK69" s="31" t="s">
        <v>3</v>
      </c>
      <c r="AL69" s="32">
        <v>0</v>
      </c>
      <c r="AM69" s="31">
        <v>3</v>
      </c>
      <c r="AN69" s="31" t="s">
        <v>3</v>
      </c>
      <c r="AO69" s="32">
        <v>1</v>
      </c>
      <c r="AP69" s="31">
        <v>3</v>
      </c>
      <c r="AQ69" s="31" t="s">
        <v>3</v>
      </c>
      <c r="AR69" s="32">
        <v>1</v>
      </c>
      <c r="AS69" s="31">
        <v>3</v>
      </c>
      <c r="AT69" s="31" t="s">
        <v>3</v>
      </c>
      <c r="AU69" s="32">
        <v>1</v>
      </c>
      <c r="AV69" s="31">
        <v>2</v>
      </c>
      <c r="AW69" s="31" t="s">
        <v>3</v>
      </c>
      <c r="AX69" s="32">
        <v>2</v>
      </c>
      <c r="AY69" s="31">
        <v>3</v>
      </c>
      <c r="AZ69" s="31" t="s">
        <v>3</v>
      </c>
      <c r="BA69" s="32">
        <v>1</v>
      </c>
      <c r="BB69" s="31">
        <v>4</v>
      </c>
      <c r="BC69" s="31" t="s">
        <v>3</v>
      </c>
      <c r="BD69" s="32">
        <v>1</v>
      </c>
      <c r="BF69" s="31">
        <v>3</v>
      </c>
      <c r="BG69" s="31" t="s">
        <v>3</v>
      </c>
      <c r="BH69" s="32">
        <v>1</v>
      </c>
      <c r="BI69" s="287">
        <v>1</v>
      </c>
      <c r="BJ69" s="287" t="s">
        <v>3</v>
      </c>
      <c r="BK69" s="288">
        <v>0</v>
      </c>
      <c r="BL69" s="31">
        <v>3</v>
      </c>
      <c r="BM69" s="31" t="s">
        <v>3</v>
      </c>
      <c r="BN69" s="32">
        <v>0</v>
      </c>
      <c r="BO69" s="373">
        <v>2</v>
      </c>
      <c r="BP69" s="373" t="s">
        <v>3</v>
      </c>
      <c r="BQ69" s="374">
        <v>1</v>
      </c>
      <c r="BR69" s="31">
        <v>2</v>
      </c>
      <c r="BS69" s="31" t="s">
        <v>3</v>
      </c>
      <c r="BT69" s="32">
        <v>0</v>
      </c>
      <c r="BU69" s="31">
        <v>1</v>
      </c>
      <c r="BV69" s="31" t="s">
        <v>3</v>
      </c>
      <c r="BW69" s="32">
        <v>0</v>
      </c>
      <c r="BX69" s="31">
        <v>2</v>
      </c>
      <c r="BY69" s="31" t="s">
        <v>3</v>
      </c>
      <c r="BZ69" s="32">
        <v>1</v>
      </c>
      <c r="CA69" s="31">
        <v>3</v>
      </c>
      <c r="CB69" s="31" t="s">
        <v>3</v>
      </c>
      <c r="CC69" s="32">
        <v>1</v>
      </c>
      <c r="CD69" s="31">
        <v>2</v>
      </c>
      <c r="CE69" s="31" t="s">
        <v>3</v>
      </c>
      <c r="CF69" s="32">
        <v>0</v>
      </c>
      <c r="CG69" s="31">
        <v>3</v>
      </c>
      <c r="CH69" s="31" t="s">
        <v>3</v>
      </c>
      <c r="CI69" s="32">
        <v>1</v>
      </c>
      <c r="CJ69" s="31">
        <v>2</v>
      </c>
      <c r="CK69" s="31" t="s">
        <v>3</v>
      </c>
      <c r="CL69" s="32">
        <v>0</v>
      </c>
      <c r="CM69" s="31">
        <v>2</v>
      </c>
      <c r="CN69" s="31" t="s">
        <v>3</v>
      </c>
      <c r="CO69" s="32">
        <v>0</v>
      </c>
      <c r="CP69" s="31">
        <v>2</v>
      </c>
      <c r="CQ69" s="31" t="s">
        <v>3</v>
      </c>
      <c r="CR69" s="32">
        <v>0</v>
      </c>
      <c r="CS69" s="31">
        <v>2</v>
      </c>
      <c r="CT69" s="31" t="s">
        <v>3</v>
      </c>
      <c r="CU69" s="32">
        <v>1</v>
      </c>
      <c r="CV69" s="341">
        <v>3</v>
      </c>
      <c r="CW69" s="341" t="s">
        <v>3</v>
      </c>
      <c r="CX69" s="342">
        <v>1</v>
      </c>
      <c r="CY69" s="31">
        <v>2</v>
      </c>
      <c r="CZ69" s="31" t="s">
        <v>3</v>
      </c>
      <c r="DA69" s="32">
        <v>1</v>
      </c>
      <c r="DB69" s="31">
        <v>4</v>
      </c>
      <c r="DC69" s="31" t="s">
        <v>3</v>
      </c>
      <c r="DD69" s="32">
        <v>0</v>
      </c>
      <c r="DF69" s="284">
        <f aca="true" t="shared" si="66" ref="DF69:DF74">IF(F69="",0,IF(AND(F69=I69,H69=K69),3,IF(F69-I69=H69-K69,2,IF((F69-H69)*(I69-K69)&gt;0,1,0))))</f>
        <v>1</v>
      </c>
      <c r="DI69" s="284">
        <f aca="true" t="shared" si="67" ref="DI69:DI74">IF(F69="",0,IF(AND(F69=L69,H69=N69),3,IF(F69-L69=H69-N69,2,IF((F69-H69)*(L69-N69)&gt;0,1,0))))</f>
        <v>1</v>
      </c>
      <c r="DL69" s="284">
        <f>IF(F69="",0,IF(AND(F69=O69,H69=Q69),3,IF(F69-O69=H69-Q69,2,IF((F69-H69)*(O69-Q69)&gt;0,1,0))))</f>
        <v>0</v>
      </c>
      <c r="DM69" t="e">
        <f>IF(G69="",0,IF(AND(G69=P69,I69=R69),3,IF(G69-P69=I69-R69,2,IF((G69-I69)*(P69-R69)&gt;0,1,0))))</f>
        <v>#VALUE!</v>
      </c>
      <c r="DN69" t="e">
        <f>IF(H69="",0,IF(AND(H69=Q69,J69=S69),3,IF(H69-Q69=J69-S69,2,IF((H69-J69)*(Q69-S69)&gt;0,1,0))))</f>
        <v>#VALUE!</v>
      </c>
      <c r="DO69" s="284">
        <f>IF(F69="",0,IF(AND(F69=R69,H69=T69),3,IF(F69-R69=H69-T69,2,IF((F69-H69)*(R69-T69)&gt;0,1,0))))</f>
        <v>1</v>
      </c>
      <c r="DP69">
        <f>IF(G69="",0,IF(AND(G69=S69,I69=U69),3,IF(G69-S69=I69-U69,2,IF((G69-I69)*(S69-U69)&gt;0,1,0))))</f>
        <v>3</v>
      </c>
      <c r="DQ69">
        <f>IF(H69="",0,IF(AND(H69=T69,J69=V69),3,IF(H69-T69=J69-V69,2,IF((H69-J69)*(T69-V69)&gt;0,1,0))))</f>
        <v>3</v>
      </c>
      <c r="DR69" s="284">
        <f>IF(F69="",0,IF(AND(F69=U69,H69=W69),3,IF(F69-U69=H69-W69,2,IF((F69-H69)*(U69-W69)&gt;0,1,0))))</f>
        <v>1</v>
      </c>
      <c r="DS69" t="e">
        <f>IF(G69="",0,IF(AND(G69=V69,I69=X69),3,IF(G69-V69=I69-X69,2,IF((G69-I69)*(V69-X69)&gt;0,1,0))))</f>
        <v>#VALUE!</v>
      </c>
      <c r="DT69">
        <f>IF(H69="",0,IF(AND(H69=W69,J69=Y69),3,IF(H69-W69=J69-Y69,2,IF((H69-J69)*(W69-Y69)&gt;0,1,0))))</f>
        <v>3</v>
      </c>
      <c r="DU69" s="284">
        <f>IF(F69="",0,IF(AND(F69=X69,H69=Z69),3,IF(F69-X69=H69-Z69,2,IF((F69-H69)*(X69-Z69)&gt;0,1,0))))</f>
        <v>1</v>
      </c>
      <c r="DV69" t="e">
        <f>IF(G69="",0,IF(AND(G69=Y69,I69=AA69),3,IF(G69-Y69=I69-AA69,2,IF((G69-I69)*(Y69-AA69)&gt;0,1,0))))</f>
        <v>#VALUE!</v>
      </c>
      <c r="DW69" t="e">
        <f>IF(H69="",0,IF(AND(H69=Z69,J69=AB69),3,IF(H69-Z69=J69-AB69,2,IF((H69-J69)*(Z69-AB69)&gt;0,1,0))))</f>
        <v>#VALUE!</v>
      </c>
      <c r="DX69" s="284">
        <f>IF(F69="",0,IF(AND(F69=AA69,H69=AC69),3,IF(F69-AA69=H69-AC69,2,IF((F69-H69)*(AA69-AC69)&gt;0,1,0))))</f>
        <v>1</v>
      </c>
      <c r="DY69" t="e">
        <f>IF(G69="",0,IF(AND(G69=AB69,I69=AD69),3,IF(G69-AB69=I69-AD69,2,IF((G69-I69)*(AB69-AD69)&gt;0,1,0))))</f>
        <v>#VALUE!</v>
      </c>
      <c r="DZ69" t="e">
        <f>IF(H69="",0,IF(AND(H69=AC69,J69=AE69),3,IF(H69-AC69=J69-AE69,2,IF((H69-J69)*(AC69-AE69)&gt;0,1,0))))</f>
        <v>#VALUE!</v>
      </c>
      <c r="EA69" s="284">
        <f>IF(F69="",0,IF(AND(F69=AD69,H69=AF69),3,IF(F69-AD69=H69-AF69,2,IF((F69-H69)*(AD69-AF69)&gt;0,1,0))))</f>
        <v>1</v>
      </c>
      <c r="EB69" t="e">
        <f>IF(G69="",0,IF(AND(G69=AE69,I69=AG69),3,IF(G69-AE69=I69-AG69,2,IF((G69-I69)*(AE69-AG69)&gt;0,1,0))))</f>
        <v>#VALUE!</v>
      </c>
      <c r="EC69">
        <f>IF(H69="",0,IF(AND(H69=AF69,J69=AH69),3,IF(H69-AF69=J69-AH69,2,IF((H69-J69)*(AF69-AH69)&gt;0,1,0))))</f>
        <v>3</v>
      </c>
      <c r="ED69" s="284">
        <f>IF(F69="",0,IF(AND(F69=AG69,H69=AI69),3,IF(F69-AG69=H69-AI69,2,IF((F69-H69)*(AG69-AI69)&gt;0,1,0))))</f>
        <v>1</v>
      </c>
      <c r="EE69" t="e">
        <f>IF(G69="",0,IF(AND(G69=AH69,I69=AJ69),3,IF(G69-AH69=I69-AJ69,2,IF((G69-I69)*(AH69-AJ69)&gt;0,1,0))))</f>
        <v>#VALUE!</v>
      </c>
      <c r="EF69" t="e">
        <f>IF(H69="",0,IF(AND(H69=AI69,J69=AK69),3,IF(H69-AI69=J69-AK69,2,IF((H69-J69)*(AI69-AK69)&gt;0,1,0))))</f>
        <v>#VALUE!</v>
      </c>
      <c r="EG69" s="284">
        <f aca="true" t="shared" si="68" ref="EG69:EG74">IF(F69="",0,IF(AND(F69=AJ69,H69=AL69),3,IF(F69-AJ69=H69-AL69,2,IF((F69-H69)*(AJ69-AL69)&gt;0,1,0))))</f>
        <v>1</v>
      </c>
      <c r="EH69" t="e">
        <f>IF(G69="",0,IF(AND(G69=AK69,I69=AM69),3,IF(J69-AK69=I69-AM69,2,IF((G69-I69)*(AK69-AM69)&gt;0,1,0))))</f>
        <v>#VALUE!</v>
      </c>
      <c r="EI69">
        <f>IF(H69="",0,IF(AND(H69=AL69,J69=AN69),3,IF(K69-AL69=J69-AN69,2,IF((H69-J69)*(AL69-AN69)&gt;0,1,0))))</f>
        <v>3</v>
      </c>
      <c r="EJ69" s="284">
        <f>IF(F69="",0,IF(AND(F69=AM69,H69=AO69),3,IF(F69-AM69=H69-AO69,2,IF((F69-H69)*(AM69-AO69)&gt;0,1,0))))</f>
        <v>1</v>
      </c>
      <c r="EK69" t="e">
        <f>IF(G69="",0,IF(AND(G69=AN69,I69=AP69),3,IF(G69-AN69=I69-AP69,2,IF((G69-I69)*(AN69-AP69)&gt;0,1,0))))</f>
        <v>#VALUE!</v>
      </c>
      <c r="EL69" t="e">
        <f>IF(H69="",0,IF(AND(H69=AO69,J69=AQ69),3,IF(H69-AO69=J69-AQ69,2,IF((H69-J69)*(AO69-AQ69)&gt;0,1,0))))</f>
        <v>#VALUE!</v>
      </c>
      <c r="EM69" s="284">
        <f>IF(F69="",0,IF(AND(F69=AP69,H69=AR69),3,IF(F69-AP69=H69-AR69,2,IF((F69-H69)*(AP69-AR69)&gt;0,1,0))))</f>
        <v>1</v>
      </c>
      <c r="EN69" t="e">
        <f>IF(G69="",0,IF(AND(G69=AQ69,I69=AS69),3,IF(G69-AQ69=I69-AS69,2,IF((G69-I69)*(AQ69-AS69)&gt;0,1,0))))</f>
        <v>#VALUE!</v>
      </c>
      <c r="EO69" t="e">
        <f>IF(H69="",0,IF(AND(H69=AR69,J69=AT69),3,IF(H69-AR69=J69-AT69,2,IF((H69-J69)*(AR69-AT69)&gt;0,1,0))))</f>
        <v>#VALUE!</v>
      </c>
      <c r="EP69" s="284">
        <f>IF(F69="",0,IF(AND(F69=AS69,H69=AU69),3,IF(F69-AS69=H69-AU69,2,IF((F69-H69)*(AS69-AU69)&gt;0,1,0))))</f>
        <v>1</v>
      </c>
      <c r="EQ69" t="e">
        <f>IF(G69="",0,IF(AND(G69=AT69,I69=AV69),3,IF(G69-AT69=I69-AV69,2,IF((G69-I69)*(AT69-AV69)&gt;0,1,0))))</f>
        <v>#VALUE!</v>
      </c>
      <c r="ER69" t="e">
        <f>IF(H69="",0,IF(AND(H69=AU69,J69=AW69),3,IF(H69-AU69=J69-AW69,2,IF((H69-J69)*(AU69-AW69)&gt;0,1,0))))</f>
        <v>#VALUE!</v>
      </c>
      <c r="ES69" s="284">
        <f>IF(F69="",0,IF(AND(F69=AV69,H69=AX69),3,IF(F69-AV69=H69-AX69,2,IF((F69-H69)*(AV69-AX69)&gt;0,1,0))))</f>
        <v>0</v>
      </c>
      <c r="ET69" t="e">
        <f>IF(G69="",0,IF(AND(G69=AW69,I69=AY69),3,IF(G69-AW69=I69-AY69,2,IF((G69-I69)*(AW69-AY69)&gt;0,1,0))))</f>
        <v>#VALUE!</v>
      </c>
      <c r="EU69" t="e">
        <f>IF(H69="",0,IF(AND(H69=AX69,J69=AZ69),3,IF(H69-AX69=J69-AZ69,2,IF((H69-J69)*(AX69-AZ69)&gt;0,1,0))))</f>
        <v>#VALUE!</v>
      </c>
      <c r="EV69" s="284">
        <f aca="true" t="shared" si="69" ref="EV69:EV74">IF(F69="",0,IF(AND(F69=AY69,H69=BA69),3,IF(F69-AY69=H69-BA69,2,IF((F69-H69)*(AY69-BA69)&gt;0,1,0))))</f>
        <v>1</v>
      </c>
      <c r="EY69" s="284">
        <f aca="true" t="shared" si="70" ref="EY69:EY74">IF(F69="",0,IF(AND(F69=BB69,H69=BD69),3,IF(F69-BB69=H69-BD69,2,IF((F69-H69)*(BB69-BD69)&gt;0,1,0))))</f>
        <v>1</v>
      </c>
      <c r="EZ69" s="284">
        <f aca="true" t="shared" si="71" ref="EZ69:EZ74">IF(F69="",0,IF(AND(F69=BF69,H69=BH69),3,IF(F69-BF69=H69-BH69,2,IF((F69-H69)*(BF69-BH69)&gt;0,1,0))))</f>
        <v>1</v>
      </c>
      <c r="FA69" s="284">
        <f t="shared" si="53"/>
        <v>1</v>
      </c>
      <c r="FB69" s="284">
        <f t="shared" si="38"/>
        <v>1</v>
      </c>
      <c r="FC69" s="284">
        <f t="shared" si="39"/>
        <v>1</v>
      </c>
      <c r="FD69" s="284">
        <f t="shared" si="52"/>
        <v>1</v>
      </c>
      <c r="FE69" s="284">
        <f t="shared" si="40"/>
        <v>1</v>
      </c>
      <c r="FF69" s="284">
        <f t="shared" si="41"/>
        <v>1</v>
      </c>
      <c r="FG69" s="284">
        <f t="shared" si="42"/>
        <v>1</v>
      </c>
      <c r="FH69" s="284">
        <f t="shared" si="43"/>
        <v>1</v>
      </c>
      <c r="FI69" s="284">
        <f t="shared" si="44"/>
        <v>1</v>
      </c>
      <c r="FJ69" s="284">
        <f t="shared" si="45"/>
        <v>1</v>
      </c>
      <c r="FK69" s="284">
        <f t="shared" si="46"/>
        <v>1</v>
      </c>
      <c r="FL69" s="284">
        <f t="shared" si="47"/>
        <v>1</v>
      </c>
      <c r="FM69" s="284">
        <f t="shared" si="48"/>
        <v>1</v>
      </c>
      <c r="FN69" s="284">
        <f t="shared" si="49"/>
        <v>1</v>
      </c>
      <c r="FO69" s="284">
        <f t="shared" si="50"/>
        <v>1</v>
      </c>
      <c r="FP69" s="284">
        <f t="shared" si="51"/>
        <v>3</v>
      </c>
    </row>
    <row r="70" spans="1:172" ht="12.75">
      <c r="A70" s="33" t="s">
        <v>38</v>
      </c>
      <c r="B70" s="25" t="s">
        <v>98</v>
      </c>
      <c r="C70" s="34" t="str">
        <f>A71</f>
        <v>Serbien</v>
      </c>
      <c r="D70" s="35" t="s">
        <v>3</v>
      </c>
      <c r="E70" s="35" t="str">
        <f>A72</f>
        <v>Ghana</v>
      </c>
      <c r="F70" s="183">
        <f>IF(aktuell!F33="","",aktuell!$F$33)</f>
        <v>0</v>
      </c>
      <c r="G70" s="183" t="s">
        <v>3</v>
      </c>
      <c r="H70" s="184">
        <f>IF(aktuell!H33="","",aktuell!$H$33)</f>
        <v>1</v>
      </c>
      <c r="I70" s="35">
        <v>0</v>
      </c>
      <c r="J70" s="35" t="s">
        <v>3</v>
      </c>
      <c r="K70" s="36">
        <v>1</v>
      </c>
      <c r="L70" s="35">
        <v>2</v>
      </c>
      <c r="M70" s="35" t="s">
        <v>3</v>
      </c>
      <c r="N70" s="36">
        <v>2</v>
      </c>
      <c r="O70" s="242">
        <v>2</v>
      </c>
      <c r="P70" s="242" t="s">
        <v>3</v>
      </c>
      <c r="Q70" s="243">
        <v>2</v>
      </c>
      <c r="R70" s="35">
        <v>2</v>
      </c>
      <c r="S70" s="35" t="s">
        <v>3</v>
      </c>
      <c r="T70" s="36">
        <v>0</v>
      </c>
      <c r="U70" s="35">
        <v>2</v>
      </c>
      <c r="V70" s="35" t="s">
        <v>3</v>
      </c>
      <c r="W70" s="36">
        <v>2</v>
      </c>
      <c r="X70" s="35">
        <v>1</v>
      </c>
      <c r="Y70" s="35" t="s">
        <v>3</v>
      </c>
      <c r="Z70" s="36">
        <v>1</v>
      </c>
      <c r="AA70" s="35">
        <v>1</v>
      </c>
      <c r="AB70" s="35" t="s">
        <v>3</v>
      </c>
      <c r="AC70" s="36">
        <v>1</v>
      </c>
      <c r="AD70" s="35">
        <v>2</v>
      </c>
      <c r="AE70" s="35" t="s">
        <v>3</v>
      </c>
      <c r="AF70" s="36">
        <v>1</v>
      </c>
      <c r="AG70" s="35">
        <v>2</v>
      </c>
      <c r="AH70" s="35" t="s">
        <v>3</v>
      </c>
      <c r="AI70" s="36">
        <v>1</v>
      </c>
      <c r="AJ70" s="35">
        <v>0</v>
      </c>
      <c r="AK70" s="35" t="s">
        <v>3</v>
      </c>
      <c r="AL70" s="36">
        <v>3</v>
      </c>
      <c r="AM70" s="35">
        <v>2</v>
      </c>
      <c r="AN70" s="35" t="s">
        <v>3</v>
      </c>
      <c r="AO70" s="36">
        <v>0</v>
      </c>
      <c r="AP70" s="35">
        <v>0</v>
      </c>
      <c r="AQ70" s="35" t="s">
        <v>3</v>
      </c>
      <c r="AR70" s="36">
        <v>0</v>
      </c>
      <c r="AS70" s="35">
        <v>2</v>
      </c>
      <c r="AT70" s="35" t="s">
        <v>3</v>
      </c>
      <c r="AU70" s="36">
        <v>2</v>
      </c>
      <c r="AV70" s="35">
        <v>1</v>
      </c>
      <c r="AW70" s="35" t="s">
        <v>3</v>
      </c>
      <c r="AX70" s="36">
        <v>2</v>
      </c>
      <c r="AY70" s="35">
        <v>0</v>
      </c>
      <c r="AZ70" s="35" t="s">
        <v>3</v>
      </c>
      <c r="BA70" s="36">
        <v>1</v>
      </c>
      <c r="BB70" s="35">
        <v>2</v>
      </c>
      <c r="BC70" s="35" t="s">
        <v>3</v>
      </c>
      <c r="BD70" s="36">
        <v>2</v>
      </c>
      <c r="BF70" s="35">
        <v>2</v>
      </c>
      <c r="BG70" s="35" t="s">
        <v>3</v>
      </c>
      <c r="BH70" s="36">
        <v>2</v>
      </c>
      <c r="BI70" s="289">
        <v>2</v>
      </c>
      <c r="BJ70" s="289" t="s">
        <v>3</v>
      </c>
      <c r="BK70" s="290">
        <v>1</v>
      </c>
      <c r="BL70" s="35">
        <v>1</v>
      </c>
      <c r="BM70" s="35" t="s">
        <v>3</v>
      </c>
      <c r="BN70" s="36">
        <v>2</v>
      </c>
      <c r="BO70" s="375">
        <v>3</v>
      </c>
      <c r="BP70" s="375" t="s">
        <v>3</v>
      </c>
      <c r="BQ70" s="376">
        <v>2</v>
      </c>
      <c r="BR70" s="35">
        <v>1</v>
      </c>
      <c r="BS70" s="35" t="s">
        <v>3</v>
      </c>
      <c r="BT70" s="36">
        <v>1</v>
      </c>
      <c r="BU70" s="35">
        <v>1</v>
      </c>
      <c r="BV70" s="35" t="s">
        <v>3</v>
      </c>
      <c r="BW70" s="36">
        <v>1</v>
      </c>
      <c r="BX70" s="35">
        <v>2</v>
      </c>
      <c r="BY70" s="35" t="s">
        <v>3</v>
      </c>
      <c r="BZ70" s="36">
        <v>0</v>
      </c>
      <c r="CA70" s="35">
        <v>1</v>
      </c>
      <c r="CB70" s="35" t="s">
        <v>3</v>
      </c>
      <c r="CC70" s="36">
        <v>4</v>
      </c>
      <c r="CD70" s="35">
        <v>1</v>
      </c>
      <c r="CE70" s="35" t="s">
        <v>3</v>
      </c>
      <c r="CF70" s="36">
        <v>1</v>
      </c>
      <c r="CG70" s="35">
        <v>2</v>
      </c>
      <c r="CH70" s="35" t="s">
        <v>3</v>
      </c>
      <c r="CI70" s="36">
        <v>2</v>
      </c>
      <c r="CJ70" s="35">
        <v>2</v>
      </c>
      <c r="CK70" s="35" t="s">
        <v>3</v>
      </c>
      <c r="CL70" s="36">
        <v>1</v>
      </c>
      <c r="CM70" s="35">
        <v>1</v>
      </c>
      <c r="CN70" s="35" t="s">
        <v>3</v>
      </c>
      <c r="CO70" s="36">
        <v>1</v>
      </c>
      <c r="CP70" s="35">
        <v>0</v>
      </c>
      <c r="CQ70" s="35" t="s">
        <v>3</v>
      </c>
      <c r="CR70" s="36">
        <v>2</v>
      </c>
      <c r="CS70" s="35">
        <v>1</v>
      </c>
      <c r="CT70" s="35" t="s">
        <v>3</v>
      </c>
      <c r="CU70" s="36">
        <v>1</v>
      </c>
      <c r="CV70" s="343">
        <v>1</v>
      </c>
      <c r="CW70" s="343" t="s">
        <v>3</v>
      </c>
      <c r="CX70" s="344">
        <v>2</v>
      </c>
      <c r="CY70" s="35">
        <v>2</v>
      </c>
      <c r="CZ70" s="35" t="s">
        <v>3</v>
      </c>
      <c r="DA70" s="36">
        <v>2</v>
      </c>
      <c r="DB70" s="35">
        <v>0</v>
      </c>
      <c r="DC70" s="35" t="s">
        <v>3</v>
      </c>
      <c r="DD70" s="36">
        <v>1</v>
      </c>
      <c r="DF70" s="284">
        <f t="shared" si="66"/>
        <v>3</v>
      </c>
      <c r="DI70" s="284">
        <f t="shared" si="67"/>
        <v>0</v>
      </c>
      <c r="DL70" s="284">
        <f>IF(F70="",0,IF(AND(F70=O70,H70=Q70),3,IF(F70-O70=H70-Q70,2,IF((F70-H70)*(O70-Q70)&gt;0,1,0))))</f>
        <v>0</v>
      </c>
      <c r="DO70" s="284">
        <f>IF(F70="",0,IF(AND(F70=R70,H70=T70),3,IF(F70-R70=H70-T70,2,IF((F70-H70)*(R70-T70)&gt;0,1,0))))</f>
        <v>0</v>
      </c>
      <c r="DR70" s="284">
        <f>IF(F70="",0,IF(AND(F70=U70,H70=W70),3,IF(F70-U70=H70-W70,2,IF((F70-H70)*(U70-W70)&gt;0,1,0))))</f>
        <v>0</v>
      </c>
      <c r="DU70" s="284">
        <f>IF(F70="",0,IF(AND(F70=X70,H70=Z70),3,IF(F70-X70=H70-Z70,2,IF((F70-H70)*(X70-Z70)&gt;0,1,0))))</f>
        <v>0</v>
      </c>
      <c r="DX70" s="284">
        <f>IF(F70="",0,IF(AND(F70=AA70,H70=AC70),3,IF(F70-AA70=H70-AC70,2,IF((F70-H70)*(AA70-AC70)&gt;0,1,0))))</f>
        <v>0</v>
      </c>
      <c r="EA70" s="284">
        <f>IF(F70="",0,IF(AND(F70=AD70,H70=AF70),3,IF(F70-AD70=H70-AF70,2,IF((F70-H70)*(AD70-AF70)&gt;0,1,0))))</f>
        <v>0</v>
      </c>
      <c r="ED70" s="284">
        <f>IF(F70="",0,IF(AND(F70=AG70,H70=AI70),3,IF(F70-AG70=H70-AI70,2,IF((F70-H70)*(AG70-AI70)&gt;0,1,0))))</f>
        <v>0</v>
      </c>
      <c r="EG70" s="284">
        <f t="shared" si="68"/>
        <v>1</v>
      </c>
      <c r="EJ70" s="284">
        <f>IF(F70="",0,IF(AND(F70=AM70,H70=AO70),3,IF(F70-AM70=H70-AO70,2,IF((F70-H70)*(AM70-AO70)&gt;0,1,0))))</f>
        <v>0</v>
      </c>
      <c r="EM70" s="284">
        <f>IF(F70="",0,IF(AND(F70=AP70,H70=AR70),3,IF(F70-AP70=H70-AR70,2,IF((F70-H70)*(AP70-AR70)&gt;0,1,0))))</f>
        <v>0</v>
      </c>
      <c r="EP70" s="284">
        <f>IF(F70="",0,IF(AND(F70=AS70,H70=AU70),3,IF(F70-AS70=H70-AU70,2,IF((F70-H70)*(AS70-AU70)&gt;0,1,0))))</f>
        <v>0</v>
      </c>
      <c r="ES70" s="284">
        <f>IF(F70="",0,IF(AND(F70=AV70,H70=AX70),3,IF(F70-AV70=H70-AX70,2,IF((F70-H70)*(AV70-AX70)&gt;0,1,0))))</f>
        <v>2</v>
      </c>
      <c r="EV70" s="284">
        <f t="shared" si="69"/>
        <v>3</v>
      </c>
      <c r="EY70" s="284">
        <f t="shared" si="70"/>
        <v>0</v>
      </c>
      <c r="EZ70" s="284">
        <f t="shared" si="71"/>
        <v>0</v>
      </c>
      <c r="FA70" s="284">
        <f t="shared" si="53"/>
        <v>0</v>
      </c>
      <c r="FB70" s="284">
        <f t="shared" si="38"/>
        <v>2</v>
      </c>
      <c r="FC70" s="284">
        <f t="shared" si="39"/>
        <v>0</v>
      </c>
      <c r="FD70" s="284">
        <f t="shared" si="52"/>
        <v>0</v>
      </c>
      <c r="FE70" s="284">
        <f t="shared" si="40"/>
        <v>0</v>
      </c>
      <c r="FF70" s="284">
        <f t="shared" si="41"/>
        <v>0</v>
      </c>
      <c r="FG70" s="284">
        <f t="shared" si="42"/>
        <v>1</v>
      </c>
      <c r="FH70" s="284">
        <f t="shared" si="43"/>
        <v>0</v>
      </c>
      <c r="FI70" s="284">
        <f t="shared" si="44"/>
        <v>0</v>
      </c>
      <c r="FJ70" s="284">
        <f t="shared" si="45"/>
        <v>0</v>
      </c>
      <c r="FK70" s="284">
        <f t="shared" si="46"/>
        <v>0</v>
      </c>
      <c r="FL70" s="284">
        <f t="shared" si="47"/>
        <v>1</v>
      </c>
      <c r="FM70" s="284">
        <f t="shared" si="48"/>
        <v>0</v>
      </c>
      <c r="FN70" s="284">
        <f t="shared" si="49"/>
        <v>2</v>
      </c>
      <c r="FO70" s="284">
        <f t="shared" si="50"/>
        <v>0</v>
      </c>
      <c r="FP70" s="284">
        <f t="shared" si="51"/>
        <v>3</v>
      </c>
    </row>
    <row r="71" spans="1:172" ht="12.75">
      <c r="A71" s="33" t="s">
        <v>73</v>
      </c>
      <c r="B71" s="24" t="s">
        <v>99</v>
      </c>
      <c r="C71" s="37" t="str">
        <f>A69</f>
        <v>Deutschland</v>
      </c>
      <c r="D71" s="38" t="s">
        <v>3</v>
      </c>
      <c r="E71" s="38" t="str">
        <f>A71</f>
        <v>Serbien</v>
      </c>
      <c r="F71" s="185">
        <f>IF(aktuell!F34="","",aktuell!$F$34)</f>
        <v>0</v>
      </c>
      <c r="G71" s="185" t="s">
        <v>3</v>
      </c>
      <c r="H71" s="186">
        <f>IF(aktuell!H34="","",aktuell!$H$34)</f>
        <v>1</v>
      </c>
      <c r="I71" s="38">
        <v>1</v>
      </c>
      <c r="J71" s="38" t="s">
        <v>3</v>
      </c>
      <c r="K71" s="39">
        <v>1</v>
      </c>
      <c r="L71" s="38">
        <v>2</v>
      </c>
      <c r="M71" s="38" t="s">
        <v>3</v>
      </c>
      <c r="N71" s="39">
        <v>0</v>
      </c>
      <c r="O71" s="244">
        <v>2</v>
      </c>
      <c r="P71" s="244" t="s">
        <v>3</v>
      </c>
      <c r="Q71" s="245">
        <v>1</v>
      </c>
      <c r="R71" s="38">
        <v>1</v>
      </c>
      <c r="S71" s="38" t="s">
        <v>3</v>
      </c>
      <c r="T71" s="39">
        <v>1</v>
      </c>
      <c r="U71" s="38">
        <v>1</v>
      </c>
      <c r="V71" s="38" t="s">
        <v>3</v>
      </c>
      <c r="W71" s="39">
        <v>1</v>
      </c>
      <c r="X71" s="38">
        <v>1</v>
      </c>
      <c r="Y71" s="38" t="s">
        <v>3</v>
      </c>
      <c r="Z71" s="39">
        <v>0</v>
      </c>
      <c r="AA71" s="38">
        <v>2</v>
      </c>
      <c r="AB71" s="38" t="s">
        <v>3</v>
      </c>
      <c r="AC71" s="39">
        <v>1</v>
      </c>
      <c r="AD71" s="38">
        <v>1</v>
      </c>
      <c r="AE71" s="38" t="s">
        <v>3</v>
      </c>
      <c r="AF71" s="39">
        <v>0</v>
      </c>
      <c r="AG71" s="38">
        <v>2</v>
      </c>
      <c r="AH71" s="38" t="s">
        <v>3</v>
      </c>
      <c r="AI71" s="39">
        <v>2</v>
      </c>
      <c r="AJ71" s="38">
        <v>4</v>
      </c>
      <c r="AK71" s="38" t="s">
        <v>3</v>
      </c>
      <c r="AL71" s="39">
        <v>1</v>
      </c>
      <c r="AM71" s="38">
        <v>1</v>
      </c>
      <c r="AN71" s="38" t="s">
        <v>3</v>
      </c>
      <c r="AO71" s="39">
        <v>2</v>
      </c>
      <c r="AP71" s="38">
        <v>1</v>
      </c>
      <c r="AQ71" s="38" t="s">
        <v>3</v>
      </c>
      <c r="AR71" s="39">
        <v>0</v>
      </c>
      <c r="AS71" s="38">
        <v>2</v>
      </c>
      <c r="AT71" s="38" t="s">
        <v>3</v>
      </c>
      <c r="AU71" s="39">
        <v>1</v>
      </c>
      <c r="AV71" s="38">
        <v>2</v>
      </c>
      <c r="AW71" s="38" t="s">
        <v>3</v>
      </c>
      <c r="AX71" s="39">
        <v>0</v>
      </c>
      <c r="AY71" s="38">
        <v>0</v>
      </c>
      <c r="AZ71" s="38" t="s">
        <v>3</v>
      </c>
      <c r="BA71" s="39">
        <v>0</v>
      </c>
      <c r="BB71" s="38">
        <v>2</v>
      </c>
      <c r="BC71" s="38" t="s">
        <v>3</v>
      </c>
      <c r="BD71" s="39">
        <v>0</v>
      </c>
      <c r="BF71" s="38">
        <v>2</v>
      </c>
      <c r="BG71" s="38" t="s">
        <v>3</v>
      </c>
      <c r="BH71" s="39">
        <v>1</v>
      </c>
      <c r="BI71" s="291">
        <v>2</v>
      </c>
      <c r="BJ71" s="291" t="s">
        <v>3</v>
      </c>
      <c r="BK71" s="292">
        <v>1</v>
      </c>
      <c r="BL71" s="38">
        <v>3</v>
      </c>
      <c r="BM71" s="38" t="s">
        <v>3</v>
      </c>
      <c r="BN71" s="39">
        <v>1</v>
      </c>
      <c r="BO71" s="377">
        <v>2</v>
      </c>
      <c r="BP71" s="377" t="s">
        <v>3</v>
      </c>
      <c r="BQ71" s="378">
        <v>0</v>
      </c>
      <c r="BR71" s="38">
        <v>3</v>
      </c>
      <c r="BS71" s="38" t="s">
        <v>3</v>
      </c>
      <c r="BT71" s="39">
        <v>1</v>
      </c>
      <c r="BU71" s="38">
        <v>1</v>
      </c>
      <c r="BV71" s="38" t="s">
        <v>3</v>
      </c>
      <c r="BW71" s="39">
        <v>1</v>
      </c>
      <c r="BX71" s="38">
        <v>2</v>
      </c>
      <c r="BY71" s="38" t="s">
        <v>3</v>
      </c>
      <c r="BZ71" s="39">
        <v>2</v>
      </c>
      <c r="CA71" s="38">
        <v>2</v>
      </c>
      <c r="CB71" s="38" t="s">
        <v>3</v>
      </c>
      <c r="CC71" s="39">
        <v>0</v>
      </c>
      <c r="CD71" s="38">
        <v>2</v>
      </c>
      <c r="CE71" s="38" t="s">
        <v>3</v>
      </c>
      <c r="CF71" s="39">
        <v>1</v>
      </c>
      <c r="CG71" s="38">
        <v>1</v>
      </c>
      <c r="CH71" s="38" t="s">
        <v>3</v>
      </c>
      <c r="CI71" s="39">
        <v>1</v>
      </c>
      <c r="CJ71" s="38">
        <v>3</v>
      </c>
      <c r="CK71" s="38" t="s">
        <v>3</v>
      </c>
      <c r="CL71" s="39">
        <v>1</v>
      </c>
      <c r="CM71" s="38">
        <v>2</v>
      </c>
      <c r="CN71" s="38" t="s">
        <v>3</v>
      </c>
      <c r="CO71" s="39">
        <v>1</v>
      </c>
      <c r="CP71" s="38">
        <v>3</v>
      </c>
      <c r="CQ71" s="38" t="s">
        <v>3</v>
      </c>
      <c r="CR71" s="39">
        <v>0</v>
      </c>
      <c r="CS71" s="38">
        <v>3</v>
      </c>
      <c r="CT71" s="38" t="s">
        <v>3</v>
      </c>
      <c r="CU71" s="39">
        <v>0</v>
      </c>
      <c r="CV71" s="345">
        <v>2</v>
      </c>
      <c r="CW71" s="345" t="s">
        <v>3</v>
      </c>
      <c r="CX71" s="346">
        <v>0</v>
      </c>
      <c r="CY71" s="38">
        <v>1</v>
      </c>
      <c r="CZ71" s="38" t="s">
        <v>3</v>
      </c>
      <c r="DA71" s="39">
        <v>0</v>
      </c>
      <c r="DB71" s="38">
        <v>3</v>
      </c>
      <c r="DC71" s="38" t="s">
        <v>3</v>
      </c>
      <c r="DD71" s="39">
        <v>1</v>
      </c>
      <c r="DF71" s="284">
        <f t="shared" si="66"/>
        <v>0</v>
      </c>
      <c r="DI71" s="284">
        <f t="shared" si="67"/>
        <v>0</v>
      </c>
      <c r="DL71" s="284">
        <f>IF(F71="",0,IF(AND(F71=O71,H71=Q71),3,IF(F71-O71=H71-Q71,2,IF((F71-H71)*(O71-Q71)&gt;0,1,0))))</f>
        <v>0</v>
      </c>
      <c r="DO71" s="284">
        <f>IF(F71="",0,IF(AND(F71=R71,H71=T71),3,IF(F71-R71=H71-T71,2,IF((F71-H71)*(R71-T71)&gt;0,1,0))))</f>
        <v>0</v>
      </c>
      <c r="DR71" s="284">
        <f>IF(F71="",0,IF(AND(F71=U71,H71=W71),3,IF(F71-U71=H71-W71,2,IF((F71-H71)*(U71-W71)&gt;0,1,0))))</f>
        <v>0</v>
      </c>
      <c r="DU71" s="284">
        <f>IF(F71="",0,IF(AND(F71=X71,H71=Z71),3,IF(F71-X71=H71-Z71,2,IF((F71-H71)*(X71-Z71)&gt;0,1,0))))</f>
        <v>0</v>
      </c>
      <c r="DX71" s="284">
        <f>IF(F71="",0,IF(AND(F71=AA71,H71=AC71),3,IF(F71-AA71=H71-AC71,2,IF((F71-H71)*(AA71-AC71)&gt;0,1,0))))</f>
        <v>0</v>
      </c>
      <c r="EA71" s="284">
        <f>IF(F71="",0,IF(AND(F71=AD71,H71=AF71),3,IF(F71-AD71=H71-AF71,2,IF((F71-H71)*(AD71-AF71)&gt;0,1,0))))</f>
        <v>0</v>
      </c>
      <c r="ED71" s="284">
        <f>IF(F71="",0,IF(AND(F71=AG71,H71=AI71),3,IF(F71-AG71=H71-AI71,2,IF((F71-H71)*(AG71-AI71)&gt;0,1,0))))</f>
        <v>0</v>
      </c>
      <c r="EG71" s="284">
        <f t="shared" si="68"/>
        <v>0</v>
      </c>
      <c r="EJ71" s="284">
        <f>IF(F71="",0,IF(AND(F71=AM71,H71=AO71),3,IF(F71-AM71=H71-AO71,2,IF((F71-H71)*(AM71-AO71)&gt;0,1,0))))</f>
        <v>2</v>
      </c>
      <c r="EM71" s="284">
        <f>IF(F71="",0,IF(AND(F71=AP71,H71=AR71),3,IF(F71-AP71=H71-AR71,2,IF((F71-H71)*(AP71-AR71)&gt;0,1,0))))</f>
        <v>0</v>
      </c>
      <c r="EP71" s="284">
        <f>IF(F71="",0,IF(AND(F71=AS71,H71=AU71),3,IF(F71-AS71=H71-AU71,2,IF((F71-H71)*(AS71-AU71)&gt;0,1,0))))</f>
        <v>0</v>
      </c>
      <c r="ES71" s="284">
        <f>IF(F71="",0,IF(AND(F71=AV71,H71=AX71),3,IF(F71-AV71=H71-AX71,2,IF((F71-H71)*(AV71-AX71)&gt;0,1,0))))</f>
        <v>0</v>
      </c>
      <c r="EV71" s="284">
        <f t="shared" si="69"/>
        <v>0</v>
      </c>
      <c r="EY71" s="284">
        <f t="shared" si="70"/>
        <v>0</v>
      </c>
      <c r="EZ71" s="284">
        <f t="shared" si="71"/>
        <v>0</v>
      </c>
      <c r="FA71" s="284">
        <f t="shared" si="53"/>
        <v>0</v>
      </c>
      <c r="FB71" s="284">
        <f t="shared" si="38"/>
        <v>0</v>
      </c>
      <c r="FC71" s="284">
        <f t="shared" si="39"/>
        <v>0</v>
      </c>
      <c r="FD71" s="284">
        <f t="shared" si="52"/>
        <v>0</v>
      </c>
      <c r="FE71" s="284">
        <f t="shared" si="40"/>
        <v>0</v>
      </c>
      <c r="FF71" s="284">
        <f t="shared" si="41"/>
        <v>0</v>
      </c>
      <c r="FG71" s="284">
        <f t="shared" si="42"/>
        <v>0</v>
      </c>
      <c r="FH71" s="284">
        <f t="shared" si="43"/>
        <v>0</v>
      </c>
      <c r="FI71" s="284">
        <f t="shared" si="44"/>
        <v>0</v>
      </c>
      <c r="FJ71" s="284">
        <f t="shared" si="45"/>
        <v>0</v>
      </c>
      <c r="FK71" s="284">
        <f t="shared" si="46"/>
        <v>0</v>
      </c>
      <c r="FL71" s="284">
        <f t="shared" si="47"/>
        <v>0</v>
      </c>
      <c r="FM71" s="284">
        <f t="shared" si="48"/>
        <v>0</v>
      </c>
      <c r="FN71" s="284">
        <f t="shared" si="49"/>
        <v>0</v>
      </c>
      <c r="FO71" s="284">
        <f t="shared" si="50"/>
        <v>0</v>
      </c>
      <c r="FP71" s="284">
        <f t="shared" si="51"/>
        <v>0</v>
      </c>
    </row>
    <row r="72" spans="1:172" ht="12.75">
      <c r="A72" s="33" t="s">
        <v>34</v>
      </c>
      <c r="B72" s="25" t="s">
        <v>100</v>
      </c>
      <c r="C72" s="34" t="str">
        <f>A72</f>
        <v>Ghana</v>
      </c>
      <c r="D72" s="35" t="s">
        <v>3</v>
      </c>
      <c r="E72" s="35" t="str">
        <f>A70</f>
        <v>Australien</v>
      </c>
      <c r="F72" s="183">
        <f>IF(aktuell!F35="","",aktuell!$F$35)</f>
        <v>1</v>
      </c>
      <c r="G72" s="183" t="s">
        <v>3</v>
      </c>
      <c r="H72" s="184">
        <f>IF(aktuell!H35="","",aktuell!$H$35)</f>
        <v>1</v>
      </c>
      <c r="I72" s="35">
        <v>0</v>
      </c>
      <c r="J72" s="35" t="s">
        <v>3</v>
      </c>
      <c r="K72" s="36">
        <v>1</v>
      </c>
      <c r="L72" s="35">
        <v>2</v>
      </c>
      <c r="M72" s="35" t="s">
        <v>3</v>
      </c>
      <c r="N72" s="36">
        <v>1</v>
      </c>
      <c r="O72" s="242">
        <v>1</v>
      </c>
      <c r="P72" s="242" t="s">
        <v>3</v>
      </c>
      <c r="Q72" s="243">
        <v>1</v>
      </c>
      <c r="R72" s="35">
        <v>1</v>
      </c>
      <c r="S72" s="35" t="s">
        <v>3</v>
      </c>
      <c r="T72" s="36">
        <v>1</v>
      </c>
      <c r="U72" s="35">
        <v>3</v>
      </c>
      <c r="V72" s="35" t="s">
        <v>3</v>
      </c>
      <c r="W72" s="36">
        <v>1</v>
      </c>
      <c r="X72" s="35">
        <v>2</v>
      </c>
      <c r="Y72" s="35" t="s">
        <v>3</v>
      </c>
      <c r="Z72" s="36">
        <v>1</v>
      </c>
      <c r="AA72" s="35">
        <v>3</v>
      </c>
      <c r="AB72" s="35" t="s">
        <v>3</v>
      </c>
      <c r="AC72" s="36">
        <v>0</v>
      </c>
      <c r="AD72" s="35">
        <v>1</v>
      </c>
      <c r="AE72" s="35" t="s">
        <v>3</v>
      </c>
      <c r="AF72" s="36">
        <v>1</v>
      </c>
      <c r="AG72" s="35">
        <v>1</v>
      </c>
      <c r="AH72" s="35" t="s">
        <v>3</v>
      </c>
      <c r="AI72" s="36">
        <v>0</v>
      </c>
      <c r="AJ72" s="35">
        <v>2</v>
      </c>
      <c r="AK72" s="35" t="s">
        <v>3</v>
      </c>
      <c r="AL72" s="36">
        <v>2</v>
      </c>
      <c r="AM72" s="35">
        <v>1</v>
      </c>
      <c r="AN72" s="35" t="s">
        <v>3</v>
      </c>
      <c r="AO72" s="36">
        <v>1</v>
      </c>
      <c r="AP72" s="35">
        <v>1</v>
      </c>
      <c r="AQ72" s="35" t="s">
        <v>3</v>
      </c>
      <c r="AR72" s="36">
        <v>0</v>
      </c>
      <c r="AS72" s="35">
        <v>1</v>
      </c>
      <c r="AT72" s="35" t="s">
        <v>3</v>
      </c>
      <c r="AU72" s="36">
        <v>1</v>
      </c>
      <c r="AV72" s="35">
        <v>1</v>
      </c>
      <c r="AW72" s="35" t="s">
        <v>3</v>
      </c>
      <c r="AX72" s="36">
        <v>1</v>
      </c>
      <c r="AY72" s="35">
        <v>2</v>
      </c>
      <c r="AZ72" s="35" t="s">
        <v>3</v>
      </c>
      <c r="BA72" s="36">
        <v>0</v>
      </c>
      <c r="BB72" s="35">
        <v>1</v>
      </c>
      <c r="BC72" s="35" t="s">
        <v>3</v>
      </c>
      <c r="BD72" s="36">
        <v>1</v>
      </c>
      <c r="BF72" s="35">
        <v>2</v>
      </c>
      <c r="BG72" s="35" t="s">
        <v>3</v>
      </c>
      <c r="BH72" s="36">
        <v>0</v>
      </c>
      <c r="BI72" s="289">
        <v>2</v>
      </c>
      <c r="BJ72" s="289" t="s">
        <v>3</v>
      </c>
      <c r="BK72" s="290">
        <v>0</v>
      </c>
      <c r="BL72" s="35">
        <v>1</v>
      </c>
      <c r="BM72" s="35" t="s">
        <v>3</v>
      </c>
      <c r="BN72" s="36">
        <v>2</v>
      </c>
      <c r="BO72" s="375">
        <v>2</v>
      </c>
      <c r="BP72" s="375" t="s">
        <v>3</v>
      </c>
      <c r="BQ72" s="376">
        <v>0</v>
      </c>
      <c r="BR72" s="35">
        <v>1</v>
      </c>
      <c r="BS72" s="35" t="s">
        <v>3</v>
      </c>
      <c r="BT72" s="36">
        <v>0</v>
      </c>
      <c r="BU72" s="35">
        <v>3</v>
      </c>
      <c r="BV72" s="35" t="s">
        <v>3</v>
      </c>
      <c r="BW72" s="36">
        <v>1</v>
      </c>
      <c r="BX72" s="35">
        <v>0</v>
      </c>
      <c r="BY72" s="35" t="s">
        <v>3</v>
      </c>
      <c r="BZ72" s="36">
        <v>1</v>
      </c>
      <c r="CA72" s="35">
        <v>1</v>
      </c>
      <c r="CB72" s="35" t="s">
        <v>3</v>
      </c>
      <c r="CC72" s="36">
        <v>1</v>
      </c>
      <c r="CD72" s="35">
        <v>1</v>
      </c>
      <c r="CE72" s="35" t="s">
        <v>3</v>
      </c>
      <c r="CF72" s="36">
        <v>1</v>
      </c>
      <c r="CG72" s="35">
        <v>0</v>
      </c>
      <c r="CH72" s="35" t="s">
        <v>3</v>
      </c>
      <c r="CI72" s="36">
        <v>1</v>
      </c>
      <c r="CJ72" s="35">
        <v>1</v>
      </c>
      <c r="CK72" s="35" t="s">
        <v>3</v>
      </c>
      <c r="CL72" s="36">
        <v>2</v>
      </c>
      <c r="CM72" s="35">
        <v>1</v>
      </c>
      <c r="CN72" s="35" t="s">
        <v>3</v>
      </c>
      <c r="CO72" s="36">
        <v>0</v>
      </c>
      <c r="CP72" s="35">
        <v>2</v>
      </c>
      <c r="CQ72" s="35" t="s">
        <v>3</v>
      </c>
      <c r="CR72" s="36">
        <v>0</v>
      </c>
      <c r="CS72" s="35">
        <v>1</v>
      </c>
      <c r="CT72" s="35" t="s">
        <v>3</v>
      </c>
      <c r="CU72" s="36">
        <v>0</v>
      </c>
      <c r="CV72" s="343">
        <v>1</v>
      </c>
      <c r="CW72" s="343" t="s">
        <v>3</v>
      </c>
      <c r="CX72" s="344">
        <v>1</v>
      </c>
      <c r="CY72" s="35">
        <v>0</v>
      </c>
      <c r="CZ72" s="35" t="s">
        <v>3</v>
      </c>
      <c r="DA72" s="36">
        <v>1</v>
      </c>
      <c r="DB72" s="35">
        <v>2</v>
      </c>
      <c r="DC72" s="35" t="s">
        <v>3</v>
      </c>
      <c r="DD72" s="36">
        <v>1</v>
      </c>
      <c r="DF72" s="284">
        <f t="shared" si="66"/>
        <v>0</v>
      </c>
      <c r="DI72" s="284">
        <f t="shared" si="67"/>
        <v>0</v>
      </c>
      <c r="DL72" s="284">
        <f>IF(F72="",0,IF(AND(F72=O72,H72=Q72),3,IF(F72-O72=H72-Q72,2,IF((F72-H72)*(O72-Q72)&gt;0,1,0))))</f>
        <v>3</v>
      </c>
      <c r="DO72" s="284">
        <f>IF(F72="",0,IF(AND(F72=R72,H72=T72),3,IF(F72-R72=H72-T72,2,IF((F72-H72)*(R72-T72)&gt;0,1,0))))</f>
        <v>3</v>
      </c>
      <c r="DR72" s="284">
        <f>IF(F72="",0,IF(AND(F72=U72,H72=W72),3,IF(F72-U72=H72-W72,2,IF((F72-H72)*(U72-W72)&gt;0,1,0))))</f>
        <v>0</v>
      </c>
      <c r="DU72" s="284">
        <f>IF(F72="",0,IF(AND(F72=X72,H72=Z72),3,IF(F72-X72=H72-Z72,2,IF((F72-H72)*(X72-Z72)&gt;0,1,0))))</f>
        <v>0</v>
      </c>
      <c r="DX72" s="284">
        <f>IF(F72="",0,IF(AND(F72=AA72,H72=AC72),3,IF(F72-AA72=H72-AC72,2,IF((F72-H72)*(AA72-AC72)&gt;0,1,0))))</f>
        <v>0</v>
      </c>
      <c r="EA72" s="284">
        <f>IF(F72="",0,IF(AND(F72=AD72,H72=AF72),3,IF(F72-AD72=H72-AF72,2,IF((F72-H72)*(AD72-AF72)&gt;0,1,0))))</f>
        <v>3</v>
      </c>
      <c r="ED72" s="284">
        <f>IF(F72="",0,IF(AND(F72=AG72,H72=AI72),3,IF(F72-AG72=H72-AI72,2,IF((F72-H72)*(AG72-AI72)&gt;0,1,0))))</f>
        <v>0</v>
      </c>
      <c r="EG72" s="284">
        <f t="shared" si="68"/>
        <v>2</v>
      </c>
      <c r="EJ72" s="284">
        <f>IF(F72="",0,IF(AND(F72=AM72,H72=AO72),3,IF(F72-AM72=H72-AO72,2,IF((F72-H72)*(AM72-AO72)&gt;0,1,0))))</f>
        <v>3</v>
      </c>
      <c r="EM72" s="284">
        <f>IF(F72="",0,IF(AND(F72=AP72,H72=AR72),3,IF(F72-AP72=H72-AR72,2,IF((F72-H72)*(AP72-AR72)&gt;0,1,0))))</f>
        <v>0</v>
      </c>
      <c r="EP72" s="284">
        <f>IF(F72="",0,IF(AND(F72=AS72,H72=AU72),3,IF(F72-AS72=H72-AU72,2,IF((F72-H72)*(AS72-AU72)&gt;0,1,0))))</f>
        <v>3</v>
      </c>
      <c r="ES72" s="284">
        <f>IF(F72="",0,IF(AND(F72=AV72,H72=AX72),3,IF(F72-AV72=H72-AX72,2,IF((F72-H72)*(AV72-AX72)&gt;0,1,0))))</f>
        <v>3</v>
      </c>
      <c r="EV72" s="284">
        <f t="shared" si="69"/>
        <v>0</v>
      </c>
      <c r="EY72" s="284">
        <f t="shared" si="70"/>
        <v>3</v>
      </c>
      <c r="EZ72" s="284">
        <f t="shared" si="71"/>
        <v>0</v>
      </c>
      <c r="FA72" s="284">
        <f t="shared" si="53"/>
        <v>0</v>
      </c>
      <c r="FB72" s="284">
        <f t="shared" si="38"/>
        <v>0</v>
      </c>
      <c r="FC72" s="284">
        <f t="shared" si="39"/>
        <v>0</v>
      </c>
      <c r="FD72" s="284">
        <f t="shared" si="52"/>
        <v>0</v>
      </c>
      <c r="FE72" s="284">
        <f t="shared" si="40"/>
        <v>0</v>
      </c>
      <c r="FF72" s="284">
        <f t="shared" si="41"/>
        <v>0</v>
      </c>
      <c r="FG72" s="284">
        <f t="shared" si="42"/>
        <v>3</v>
      </c>
      <c r="FH72" s="284">
        <f t="shared" si="43"/>
        <v>3</v>
      </c>
      <c r="FI72" s="284">
        <f t="shared" si="44"/>
        <v>0</v>
      </c>
      <c r="FJ72" s="284">
        <f t="shared" si="45"/>
        <v>0</v>
      </c>
      <c r="FK72" s="284">
        <f t="shared" si="46"/>
        <v>0</v>
      </c>
      <c r="FL72" s="284">
        <f t="shared" si="47"/>
        <v>0</v>
      </c>
      <c r="FM72" s="284">
        <f t="shared" si="48"/>
        <v>0</v>
      </c>
      <c r="FN72" s="284">
        <f t="shared" si="49"/>
        <v>3</v>
      </c>
      <c r="FO72" s="284">
        <f t="shared" si="50"/>
        <v>0</v>
      </c>
      <c r="FP72" s="284">
        <f t="shared" si="51"/>
        <v>0</v>
      </c>
    </row>
    <row r="73" spans="1:172" ht="12.75">
      <c r="A73" s="40"/>
      <c r="B73" s="24" t="s">
        <v>101</v>
      </c>
      <c r="C73" s="37" t="str">
        <f>A72</f>
        <v>Ghana</v>
      </c>
      <c r="D73" s="38" t="s">
        <v>3</v>
      </c>
      <c r="E73" s="38" t="str">
        <f>A69</f>
        <v>Deutschland</v>
      </c>
      <c r="F73" s="185">
        <f>IF(aktuell!F36="","",aktuell!$F$36)</f>
        <v>0</v>
      </c>
      <c r="G73" s="185" t="s">
        <v>3</v>
      </c>
      <c r="H73" s="186">
        <f>IF(aktuell!H36="","",aktuell!$H$36)</f>
        <v>1</v>
      </c>
      <c r="I73" s="38">
        <v>1</v>
      </c>
      <c r="J73" s="38" t="s">
        <v>3</v>
      </c>
      <c r="K73" s="39">
        <v>2</v>
      </c>
      <c r="L73" s="38">
        <v>1</v>
      </c>
      <c r="M73" s="38" t="s">
        <v>3</v>
      </c>
      <c r="N73" s="39">
        <v>1</v>
      </c>
      <c r="O73" s="244">
        <v>1</v>
      </c>
      <c r="P73" s="244" t="s">
        <v>3</v>
      </c>
      <c r="Q73" s="245">
        <v>2</v>
      </c>
      <c r="R73" s="38">
        <v>0</v>
      </c>
      <c r="S73" s="38" t="s">
        <v>3</v>
      </c>
      <c r="T73" s="39">
        <v>2</v>
      </c>
      <c r="U73" s="38">
        <v>1</v>
      </c>
      <c r="V73" s="38" t="s">
        <v>3</v>
      </c>
      <c r="W73" s="39">
        <v>1</v>
      </c>
      <c r="X73" s="38">
        <v>1</v>
      </c>
      <c r="Y73" s="38" t="s">
        <v>3</v>
      </c>
      <c r="Z73" s="39">
        <v>3</v>
      </c>
      <c r="AA73" s="38">
        <v>1</v>
      </c>
      <c r="AB73" s="38" t="s">
        <v>3</v>
      </c>
      <c r="AC73" s="39">
        <v>1</v>
      </c>
      <c r="AD73" s="38">
        <v>1</v>
      </c>
      <c r="AE73" s="38" t="s">
        <v>3</v>
      </c>
      <c r="AF73" s="39">
        <v>2</v>
      </c>
      <c r="AG73" s="38">
        <v>1</v>
      </c>
      <c r="AH73" s="38" t="s">
        <v>3</v>
      </c>
      <c r="AI73" s="39">
        <v>2</v>
      </c>
      <c r="AJ73" s="38">
        <v>1</v>
      </c>
      <c r="AK73" s="38" t="s">
        <v>3</v>
      </c>
      <c r="AL73" s="39">
        <v>1</v>
      </c>
      <c r="AM73" s="38">
        <v>0</v>
      </c>
      <c r="AN73" s="38" t="s">
        <v>3</v>
      </c>
      <c r="AO73" s="39">
        <v>1</v>
      </c>
      <c r="AP73" s="38">
        <v>1</v>
      </c>
      <c r="AQ73" s="38" t="s">
        <v>3</v>
      </c>
      <c r="AR73" s="39">
        <v>2</v>
      </c>
      <c r="AS73" s="38">
        <v>1</v>
      </c>
      <c r="AT73" s="38" t="s">
        <v>3</v>
      </c>
      <c r="AU73" s="39">
        <v>2</v>
      </c>
      <c r="AV73" s="38">
        <v>1</v>
      </c>
      <c r="AW73" s="38" t="s">
        <v>3</v>
      </c>
      <c r="AX73" s="39">
        <v>3</v>
      </c>
      <c r="AY73" s="38">
        <v>2</v>
      </c>
      <c r="AZ73" s="38" t="s">
        <v>3</v>
      </c>
      <c r="BA73" s="39">
        <v>1</v>
      </c>
      <c r="BB73" s="38">
        <v>1</v>
      </c>
      <c r="BC73" s="38" t="s">
        <v>3</v>
      </c>
      <c r="BD73" s="39">
        <v>2</v>
      </c>
      <c r="BF73" s="38">
        <v>2</v>
      </c>
      <c r="BG73" s="38" t="s">
        <v>3</v>
      </c>
      <c r="BH73" s="39">
        <v>2</v>
      </c>
      <c r="BI73" s="291">
        <v>1</v>
      </c>
      <c r="BJ73" s="291" t="s">
        <v>3</v>
      </c>
      <c r="BK73" s="292">
        <v>2</v>
      </c>
      <c r="BL73" s="38">
        <v>1</v>
      </c>
      <c r="BM73" s="38" t="s">
        <v>3</v>
      </c>
      <c r="BN73" s="39">
        <v>2</v>
      </c>
      <c r="BO73" s="377">
        <v>0</v>
      </c>
      <c r="BP73" s="377" t="s">
        <v>3</v>
      </c>
      <c r="BQ73" s="378">
        <v>2</v>
      </c>
      <c r="BR73" s="38">
        <v>0</v>
      </c>
      <c r="BS73" s="38" t="s">
        <v>3</v>
      </c>
      <c r="BT73" s="39">
        <v>2</v>
      </c>
      <c r="BU73" s="38">
        <v>1</v>
      </c>
      <c r="BV73" s="38" t="s">
        <v>3</v>
      </c>
      <c r="BW73" s="39">
        <v>2</v>
      </c>
      <c r="BX73" s="38">
        <v>0</v>
      </c>
      <c r="BY73" s="38" t="s">
        <v>3</v>
      </c>
      <c r="BZ73" s="39">
        <v>3</v>
      </c>
      <c r="CA73" s="38">
        <v>1</v>
      </c>
      <c r="CB73" s="38" t="s">
        <v>3</v>
      </c>
      <c r="CC73" s="39">
        <v>1</v>
      </c>
      <c r="CD73" s="38">
        <v>1</v>
      </c>
      <c r="CE73" s="38" t="s">
        <v>3</v>
      </c>
      <c r="CF73" s="39">
        <v>3</v>
      </c>
      <c r="CG73" s="38">
        <v>1</v>
      </c>
      <c r="CH73" s="38" t="s">
        <v>3</v>
      </c>
      <c r="CI73" s="39">
        <v>2</v>
      </c>
      <c r="CJ73" s="38">
        <v>0</v>
      </c>
      <c r="CK73" s="38" t="s">
        <v>3</v>
      </c>
      <c r="CL73" s="39">
        <v>1</v>
      </c>
      <c r="CM73" s="38">
        <v>1</v>
      </c>
      <c r="CN73" s="38" t="s">
        <v>3</v>
      </c>
      <c r="CO73" s="39">
        <v>3</v>
      </c>
      <c r="CP73" s="38">
        <v>0</v>
      </c>
      <c r="CQ73" s="38" t="s">
        <v>3</v>
      </c>
      <c r="CR73" s="39">
        <v>1</v>
      </c>
      <c r="CS73" s="38">
        <v>1</v>
      </c>
      <c r="CT73" s="38" t="s">
        <v>3</v>
      </c>
      <c r="CU73" s="39">
        <v>2</v>
      </c>
      <c r="CV73" s="345">
        <v>1</v>
      </c>
      <c r="CW73" s="345" t="s">
        <v>3</v>
      </c>
      <c r="CX73" s="346">
        <v>1</v>
      </c>
      <c r="CY73" s="38">
        <v>0</v>
      </c>
      <c r="CZ73" s="38" t="s">
        <v>3</v>
      </c>
      <c r="DA73" s="39">
        <v>2</v>
      </c>
      <c r="DB73" s="38">
        <v>2</v>
      </c>
      <c r="DC73" s="38" t="s">
        <v>3</v>
      </c>
      <c r="DD73" s="39">
        <v>3</v>
      </c>
      <c r="DF73" s="284">
        <f t="shared" si="66"/>
        <v>2</v>
      </c>
      <c r="DI73" s="284">
        <f t="shared" si="67"/>
        <v>0</v>
      </c>
      <c r="DL73" s="284">
        <f>IF(F73="",0,IF(AND(F73=O73,H73=Q73),3,IF(F73-O73=H73-Q73,2,IF((F73-H73)*(O73-Q73)&gt;0,1,0))))</f>
        <v>2</v>
      </c>
      <c r="DO73" s="284">
        <f>IF(F73="",0,IF(AND(F73=R73,H73=T73),3,IF(F73-R73=H73-T73,2,IF((F73-H73)*(R73-T73)&gt;0,1,0))))</f>
        <v>1</v>
      </c>
      <c r="DR73" s="284">
        <f>IF(F73="",0,IF(AND(F73=U73,H73=W73),3,IF(F73-U73=H73-W73,2,IF((F73-H73)*(U73-W73)&gt;0,1,0))))</f>
        <v>0</v>
      </c>
      <c r="DU73" s="284">
        <f>IF(F73="",0,IF(AND(F73=X73,H73=Z73),3,IF(F73-X73=H73-Z73,2,IF((F73-H73)*(X73-Z73)&gt;0,1,0))))</f>
        <v>1</v>
      </c>
      <c r="DX73" s="284">
        <f>IF(F73="",0,IF(AND(F73=AA73,H73=AC73),3,IF(F73-AA73=H73-AC73,2,IF((F73-H73)*(AA73-AC73)&gt;0,1,0))))</f>
        <v>0</v>
      </c>
      <c r="EA73" s="284">
        <f>IF(F73="",0,IF(AND(F73=AD73,H73=AF73),3,IF(F73-AD73=H73-AF73,2,IF((F73-H73)*(AD73-AF73)&gt;0,1,0))))</f>
        <v>2</v>
      </c>
      <c r="ED73" s="284">
        <f>IF(F73="",0,IF(AND(F73=AG73,H73=AI73),3,IF(F73-AG73=H73-AI73,2,IF((F73-H73)*(AG73-AI73)&gt;0,1,0))))</f>
        <v>2</v>
      </c>
      <c r="EG73" s="284">
        <f t="shared" si="68"/>
        <v>0</v>
      </c>
      <c r="EJ73" s="284">
        <f>IF(F73="",0,IF(AND(F73=AM73,H73=AO73),3,IF(F73-AM73=H73-AO73,2,IF((F73-H73)*(AM73-AO73)&gt;0,1,0))))</f>
        <v>3</v>
      </c>
      <c r="EM73" s="284">
        <f>IF(F73="",0,IF(AND(F73=AP73,H73=AR73),3,IF(F73-AP73=H73-AR73,2,IF((F73-H73)*(AP73-AR73)&gt;0,1,0))))</f>
        <v>2</v>
      </c>
      <c r="EP73" s="284">
        <f>IF(F73="",0,IF(AND(F73=AS73,H73=AU73),3,IF(F73-AS73=H73-AU73,2,IF((F73-H73)*(AS73-AU73)&gt;0,1,0))))</f>
        <v>2</v>
      </c>
      <c r="ES73" s="284">
        <f>IF(F73="",0,IF(AND(F73=AV73,H73=AX73),3,IF(F73-AV73=H73-AX73,2,IF((F73-H73)*(AV73-AX73)&gt;0,1,0))))</f>
        <v>1</v>
      </c>
      <c r="EV73" s="284">
        <f t="shared" si="69"/>
        <v>0</v>
      </c>
      <c r="EY73" s="284">
        <f t="shared" si="70"/>
        <v>2</v>
      </c>
      <c r="EZ73" s="284">
        <f t="shared" si="71"/>
        <v>0</v>
      </c>
      <c r="FA73" s="284">
        <f t="shared" si="53"/>
        <v>2</v>
      </c>
      <c r="FB73" s="284">
        <f t="shared" si="38"/>
        <v>2</v>
      </c>
      <c r="FC73" s="284">
        <f t="shared" si="39"/>
        <v>1</v>
      </c>
      <c r="FD73" s="284">
        <f t="shared" si="52"/>
        <v>1</v>
      </c>
      <c r="FE73" s="284">
        <f t="shared" si="40"/>
        <v>2</v>
      </c>
      <c r="FF73" s="284">
        <f t="shared" si="41"/>
        <v>1</v>
      </c>
      <c r="FG73" s="284">
        <f t="shared" si="42"/>
        <v>0</v>
      </c>
      <c r="FH73" s="284">
        <f t="shared" si="43"/>
        <v>1</v>
      </c>
      <c r="FI73" s="284">
        <f t="shared" si="44"/>
        <v>2</v>
      </c>
      <c r="FJ73" s="284">
        <f t="shared" si="45"/>
        <v>3</v>
      </c>
      <c r="FK73" s="284">
        <f t="shared" si="46"/>
        <v>1</v>
      </c>
      <c r="FL73" s="284">
        <f t="shared" si="47"/>
        <v>3</v>
      </c>
      <c r="FM73" s="284">
        <f t="shared" si="48"/>
        <v>2</v>
      </c>
      <c r="FN73" s="284">
        <f t="shared" si="49"/>
        <v>0</v>
      </c>
      <c r="FO73" s="284">
        <f t="shared" si="50"/>
        <v>1</v>
      </c>
      <c r="FP73" s="284">
        <f t="shared" si="51"/>
        <v>2</v>
      </c>
    </row>
    <row r="74" spans="1:172" ht="12.75">
      <c r="A74" s="41"/>
      <c r="B74" s="42" t="s">
        <v>101</v>
      </c>
      <c r="C74" s="43" t="str">
        <f>A70</f>
        <v>Australien</v>
      </c>
      <c r="D74" s="44" t="s">
        <v>3</v>
      </c>
      <c r="E74" s="44" t="str">
        <f>A71</f>
        <v>Serbien</v>
      </c>
      <c r="F74" s="187">
        <f>IF(aktuell!F37="","",aktuell!$F$37)</f>
        <v>2</v>
      </c>
      <c r="G74" s="187" t="s">
        <v>3</v>
      </c>
      <c r="H74" s="188">
        <f>IF(aktuell!H37="","",aktuell!$H$37)</f>
        <v>1</v>
      </c>
      <c r="I74" s="44">
        <v>1</v>
      </c>
      <c r="J74" s="44" t="s">
        <v>3</v>
      </c>
      <c r="K74" s="45">
        <v>1</v>
      </c>
      <c r="L74" s="44">
        <v>1</v>
      </c>
      <c r="M74" s="44" t="s">
        <v>3</v>
      </c>
      <c r="N74" s="45">
        <v>1</v>
      </c>
      <c r="O74" s="246">
        <v>1</v>
      </c>
      <c r="P74" s="246" t="s">
        <v>3</v>
      </c>
      <c r="Q74" s="247">
        <v>2</v>
      </c>
      <c r="R74" s="44">
        <v>1</v>
      </c>
      <c r="S74" s="44" t="s">
        <v>3</v>
      </c>
      <c r="T74" s="45">
        <v>3</v>
      </c>
      <c r="U74" s="44">
        <v>2</v>
      </c>
      <c r="V74" s="44" t="s">
        <v>3</v>
      </c>
      <c r="W74" s="45">
        <v>2</v>
      </c>
      <c r="X74" s="44">
        <v>0</v>
      </c>
      <c r="Y74" s="44" t="s">
        <v>3</v>
      </c>
      <c r="Z74" s="45">
        <v>1</v>
      </c>
      <c r="AA74" s="44">
        <v>1</v>
      </c>
      <c r="AB74" s="44" t="s">
        <v>3</v>
      </c>
      <c r="AC74" s="45">
        <v>1</v>
      </c>
      <c r="AD74" s="44">
        <v>1</v>
      </c>
      <c r="AE74" s="44" t="s">
        <v>3</v>
      </c>
      <c r="AF74" s="45">
        <v>1</v>
      </c>
      <c r="AG74" s="44">
        <v>1</v>
      </c>
      <c r="AH74" s="44" t="s">
        <v>3</v>
      </c>
      <c r="AI74" s="45">
        <v>3</v>
      </c>
      <c r="AJ74" s="44">
        <v>2</v>
      </c>
      <c r="AK74" s="44" t="s">
        <v>3</v>
      </c>
      <c r="AL74" s="45">
        <v>1</v>
      </c>
      <c r="AM74" s="44">
        <v>0</v>
      </c>
      <c r="AN74" s="44" t="s">
        <v>3</v>
      </c>
      <c r="AO74" s="45">
        <v>0</v>
      </c>
      <c r="AP74" s="44">
        <v>0</v>
      </c>
      <c r="AQ74" s="44" t="s">
        <v>3</v>
      </c>
      <c r="AR74" s="45">
        <v>0</v>
      </c>
      <c r="AS74" s="44">
        <v>1</v>
      </c>
      <c r="AT74" s="44" t="s">
        <v>3</v>
      </c>
      <c r="AU74" s="45">
        <v>2</v>
      </c>
      <c r="AV74" s="44">
        <v>0</v>
      </c>
      <c r="AW74" s="44" t="s">
        <v>3</v>
      </c>
      <c r="AX74" s="45">
        <v>1</v>
      </c>
      <c r="AY74" s="44">
        <v>1</v>
      </c>
      <c r="AZ74" s="44" t="s">
        <v>3</v>
      </c>
      <c r="BA74" s="45">
        <v>1</v>
      </c>
      <c r="BB74" s="44">
        <v>1</v>
      </c>
      <c r="BC74" s="44" t="s">
        <v>3</v>
      </c>
      <c r="BD74" s="45">
        <v>1</v>
      </c>
      <c r="BF74" s="44">
        <v>1</v>
      </c>
      <c r="BG74" s="44" t="s">
        <v>3</v>
      </c>
      <c r="BH74" s="45">
        <v>2</v>
      </c>
      <c r="BI74" s="293">
        <v>1</v>
      </c>
      <c r="BJ74" s="293" t="s">
        <v>3</v>
      </c>
      <c r="BK74" s="294">
        <v>1</v>
      </c>
      <c r="BL74" s="44">
        <v>2</v>
      </c>
      <c r="BM74" s="44" t="s">
        <v>3</v>
      </c>
      <c r="BN74" s="45">
        <v>1</v>
      </c>
      <c r="BO74" s="379">
        <v>3</v>
      </c>
      <c r="BP74" s="379" t="s">
        <v>3</v>
      </c>
      <c r="BQ74" s="380">
        <v>2</v>
      </c>
      <c r="BR74" s="44">
        <v>1</v>
      </c>
      <c r="BS74" s="44" t="s">
        <v>3</v>
      </c>
      <c r="BT74" s="45">
        <v>2</v>
      </c>
      <c r="BU74" s="44">
        <v>1</v>
      </c>
      <c r="BV74" s="44" t="s">
        <v>3</v>
      </c>
      <c r="BW74" s="45">
        <v>2</v>
      </c>
      <c r="BX74" s="44">
        <v>1</v>
      </c>
      <c r="BY74" s="44" t="s">
        <v>3</v>
      </c>
      <c r="BZ74" s="45">
        <v>2</v>
      </c>
      <c r="CA74" s="44">
        <v>1</v>
      </c>
      <c r="CB74" s="44" t="s">
        <v>3</v>
      </c>
      <c r="CC74" s="45">
        <v>2</v>
      </c>
      <c r="CD74" s="44">
        <v>2</v>
      </c>
      <c r="CE74" s="44" t="s">
        <v>3</v>
      </c>
      <c r="CF74" s="45">
        <v>1</v>
      </c>
      <c r="CG74" s="44">
        <v>1</v>
      </c>
      <c r="CH74" s="44" t="s">
        <v>3</v>
      </c>
      <c r="CI74" s="45">
        <v>2</v>
      </c>
      <c r="CJ74" s="44">
        <v>2</v>
      </c>
      <c r="CK74" s="44" t="s">
        <v>3</v>
      </c>
      <c r="CL74" s="45">
        <v>2</v>
      </c>
      <c r="CM74" s="44">
        <v>1</v>
      </c>
      <c r="CN74" s="44" t="s">
        <v>3</v>
      </c>
      <c r="CO74" s="45">
        <v>2</v>
      </c>
      <c r="CP74" s="44">
        <v>1</v>
      </c>
      <c r="CQ74" s="44" t="s">
        <v>3</v>
      </c>
      <c r="CR74" s="45">
        <v>0</v>
      </c>
      <c r="CS74" s="44">
        <v>2</v>
      </c>
      <c r="CT74" s="44" t="s">
        <v>3</v>
      </c>
      <c r="CU74" s="45">
        <v>2</v>
      </c>
      <c r="CV74" s="347">
        <v>1</v>
      </c>
      <c r="CW74" s="347" t="s">
        <v>3</v>
      </c>
      <c r="CX74" s="348">
        <v>2</v>
      </c>
      <c r="CY74" s="44">
        <v>2</v>
      </c>
      <c r="CZ74" s="44" t="s">
        <v>3</v>
      </c>
      <c r="DA74" s="45">
        <v>1</v>
      </c>
      <c r="DB74" s="44">
        <v>2</v>
      </c>
      <c r="DC74" s="44" t="s">
        <v>3</v>
      </c>
      <c r="DD74" s="45">
        <v>1</v>
      </c>
      <c r="DF74" s="284">
        <f t="shared" si="66"/>
        <v>0</v>
      </c>
      <c r="DI74" s="284">
        <f t="shared" si="67"/>
        <v>0</v>
      </c>
      <c r="DL74" s="284">
        <f>IF(F74="",0,IF(AND(F74=O74,H74=Q74),3,IF(F74-O74=H74-Q74,2,IF((F74-H74)*(O74-Q74)&gt;0,1,0))))</f>
        <v>0</v>
      </c>
      <c r="DO74" s="284">
        <f>IF(F74="",0,IF(AND(F74=R74,H74=T74),3,IF(F74-R74=H74-T74,2,IF((F74-H74)*(R74-T74)&gt;0,1,0))))</f>
        <v>0</v>
      </c>
      <c r="DR74" s="284">
        <f>IF(F74="",0,IF(AND(F74=U74,H74=W74),3,IF(F74-U74=H74-W74,2,IF((F74-H74)*(U74-W74)&gt;0,1,0))))</f>
        <v>0</v>
      </c>
      <c r="DU74" s="284">
        <f>IF(F74="",0,IF(AND(F74=X74,H74=Z74),3,IF(F74-X74=H74-Z74,2,IF((F74-H74)*(X74-Z74)&gt;0,1,0))))</f>
        <v>0</v>
      </c>
      <c r="DX74" s="284">
        <f>IF(F74="",0,IF(AND(F74=AA74,H74=AC74),3,IF(F74-AA74=H74-AC74,2,IF((F74-H74)*(AA74-AC74)&gt;0,1,0))))</f>
        <v>0</v>
      </c>
      <c r="EA74" s="284">
        <f>IF(F74="",0,IF(AND(F74=AD74,H74=AF74),3,IF(F74-AD74=H74-AF74,2,IF((F74-H74)*(AD74-AF74)&gt;0,1,0))))</f>
        <v>0</v>
      </c>
      <c r="ED74" s="284">
        <f>IF(F74="",0,IF(AND(F74=AG74,H74=AI74),3,IF(F74-AG74=H74-AI74,2,IF((F74-H74)*(AG74-AI74)&gt;0,1,0))))</f>
        <v>0</v>
      </c>
      <c r="EG74" s="284">
        <f t="shared" si="68"/>
        <v>3</v>
      </c>
      <c r="EJ74" s="284">
        <f>IF(F74="",0,IF(AND(F74=AM74,H74=AO74),3,IF(F74-AM74=H74-AO74,2,IF((F74-H74)*(AM74-AO74)&gt;0,1,0))))</f>
        <v>0</v>
      </c>
      <c r="EM74" s="284">
        <f>IF(F74="",0,IF(AND(F74=AP74,H74=AR74),3,IF(F74-AP74=H74-AR74,2,IF((F74-H74)*(AP74-AR74)&gt;0,1,0))))</f>
        <v>0</v>
      </c>
      <c r="EP74" s="284">
        <f>IF(F74="",0,IF(AND(F74=AS74,H74=AU74),3,IF(F74-AS74=H74-AU74,2,IF((F74-H74)*(AS74-AU74)&gt;0,1,0))))</f>
        <v>0</v>
      </c>
      <c r="ES74" s="284">
        <f>IF(F74="",0,IF(AND(F74=AV74,H74=AX74),3,IF(F74-AV74=H74-AX74,2,IF((F74-H74)*(AV74-AX74)&gt;0,1,0))))</f>
        <v>0</v>
      </c>
      <c r="EV74" s="284">
        <f t="shared" si="69"/>
        <v>0</v>
      </c>
      <c r="EY74" s="284">
        <f t="shared" si="70"/>
        <v>0</v>
      </c>
      <c r="EZ74" s="284">
        <f t="shared" si="71"/>
        <v>0</v>
      </c>
      <c r="FA74" s="284">
        <f t="shared" si="53"/>
        <v>0</v>
      </c>
      <c r="FB74" s="284">
        <f t="shared" si="38"/>
        <v>3</v>
      </c>
      <c r="FC74" s="284">
        <f t="shared" si="39"/>
        <v>2</v>
      </c>
      <c r="FD74" s="284">
        <f t="shared" si="52"/>
        <v>0</v>
      </c>
      <c r="FE74" s="284">
        <f t="shared" si="40"/>
        <v>0</v>
      </c>
      <c r="FF74" s="284">
        <f t="shared" si="41"/>
        <v>0</v>
      </c>
      <c r="FG74" s="284">
        <f t="shared" si="42"/>
        <v>0</v>
      </c>
      <c r="FH74" s="284">
        <f t="shared" si="43"/>
        <v>3</v>
      </c>
      <c r="FI74" s="284">
        <f t="shared" si="44"/>
        <v>0</v>
      </c>
      <c r="FJ74" s="284">
        <f t="shared" si="45"/>
        <v>0</v>
      </c>
      <c r="FK74" s="284">
        <f t="shared" si="46"/>
        <v>0</v>
      </c>
      <c r="FL74" s="284">
        <f t="shared" si="47"/>
        <v>2</v>
      </c>
      <c r="FM74" s="284">
        <f t="shared" si="48"/>
        <v>0</v>
      </c>
      <c r="FN74" s="284">
        <f t="shared" si="49"/>
        <v>0</v>
      </c>
      <c r="FO74" s="284">
        <f t="shared" si="50"/>
        <v>3</v>
      </c>
      <c r="FP74" s="284">
        <f t="shared" si="51"/>
        <v>3</v>
      </c>
    </row>
    <row r="75" spans="6:172" ht="12.75">
      <c r="F75" s="200">
        <f>IF(aktuell!F38="","",aktuell!$F$5)</f>
      </c>
      <c r="G75" s="192"/>
      <c r="H75" s="200">
        <f>IF(aktuell!H38="","",aktuell!$H$5)</f>
      </c>
      <c r="N75"/>
      <c r="O75" s="239"/>
      <c r="P75" s="239"/>
      <c r="Q75" s="239"/>
      <c r="BI75" s="286"/>
      <c r="BJ75" s="286"/>
      <c r="BK75" s="286"/>
      <c r="BO75" s="372"/>
      <c r="BP75" s="372"/>
      <c r="BQ75" s="372"/>
      <c r="CV75" s="340"/>
      <c r="CW75" s="340"/>
      <c r="CX75" s="340"/>
      <c r="FA75" s="284">
        <f t="shared" si="53"/>
        <v>0</v>
      </c>
      <c r="FB75" s="284">
        <f t="shared" si="38"/>
        <v>0</v>
      </c>
      <c r="FC75" s="284">
        <f t="shared" si="39"/>
        <v>0</v>
      </c>
      <c r="FD75" s="284">
        <f t="shared" si="52"/>
        <v>0</v>
      </c>
      <c r="FE75" s="284">
        <f t="shared" si="40"/>
        <v>0</v>
      </c>
      <c r="FF75" s="284">
        <f t="shared" si="41"/>
        <v>0</v>
      </c>
      <c r="FG75" s="284">
        <f t="shared" si="42"/>
        <v>0</v>
      </c>
      <c r="FH75" s="284">
        <f t="shared" si="43"/>
        <v>0</v>
      </c>
      <c r="FI75" s="284">
        <f t="shared" si="44"/>
        <v>0</v>
      </c>
      <c r="FJ75" s="284">
        <f t="shared" si="45"/>
        <v>0</v>
      </c>
      <c r="FK75" s="284">
        <f t="shared" si="46"/>
        <v>0</v>
      </c>
      <c r="FL75" s="284">
        <f t="shared" si="47"/>
        <v>0</v>
      </c>
      <c r="FM75" s="284">
        <f t="shared" si="48"/>
        <v>0</v>
      </c>
      <c r="FN75" s="284">
        <f t="shared" si="49"/>
        <v>0</v>
      </c>
      <c r="FO75" s="284">
        <f t="shared" si="50"/>
        <v>0</v>
      </c>
      <c r="FP75" s="284">
        <f t="shared" si="51"/>
        <v>0</v>
      </c>
    </row>
    <row r="76" spans="6:172" ht="12.75">
      <c r="F76" s="200">
        <f>IF(aktuell!F39="","",aktuell!$F$5)</f>
      </c>
      <c r="G76" s="192"/>
      <c r="H76" s="200">
        <f>IF(aktuell!H39="","",aktuell!$H$5)</f>
      </c>
      <c r="N76"/>
      <c r="O76" s="239"/>
      <c r="P76" s="239"/>
      <c r="Q76" s="239"/>
      <c r="BI76" s="286"/>
      <c r="BJ76" s="286"/>
      <c r="BK76" s="286"/>
      <c r="BO76" s="372"/>
      <c r="BP76" s="372"/>
      <c r="BQ76" s="372"/>
      <c r="CV76" s="340"/>
      <c r="CW76" s="340"/>
      <c r="CX76" s="340"/>
      <c r="FA76" s="284">
        <f t="shared" si="53"/>
        <v>0</v>
      </c>
      <c r="FB76" s="284">
        <f t="shared" si="38"/>
        <v>0</v>
      </c>
      <c r="FC76" s="284">
        <f t="shared" si="39"/>
        <v>0</v>
      </c>
      <c r="FD76" s="284">
        <f t="shared" si="52"/>
        <v>0</v>
      </c>
      <c r="FE76" s="284">
        <f t="shared" si="40"/>
        <v>0</v>
      </c>
      <c r="FF76" s="284">
        <f t="shared" si="41"/>
        <v>0</v>
      </c>
      <c r="FG76" s="284">
        <f t="shared" si="42"/>
        <v>0</v>
      </c>
      <c r="FH76" s="284">
        <f t="shared" si="43"/>
        <v>0</v>
      </c>
      <c r="FI76" s="284">
        <f t="shared" si="44"/>
        <v>0</v>
      </c>
      <c r="FJ76" s="284">
        <f t="shared" si="45"/>
        <v>0</v>
      </c>
      <c r="FK76" s="284">
        <f t="shared" si="46"/>
        <v>0</v>
      </c>
      <c r="FL76" s="284">
        <f t="shared" si="47"/>
        <v>0</v>
      </c>
      <c r="FM76" s="284">
        <f t="shared" si="48"/>
        <v>0</v>
      </c>
      <c r="FN76" s="284">
        <f t="shared" si="49"/>
        <v>0</v>
      </c>
      <c r="FO76" s="284">
        <f t="shared" si="50"/>
        <v>0</v>
      </c>
      <c r="FP76" s="284">
        <f t="shared" si="51"/>
        <v>0</v>
      </c>
    </row>
    <row r="77" spans="1:172" ht="15.75">
      <c r="A77" s="201" t="s">
        <v>33</v>
      </c>
      <c r="C77" s="8" t="s">
        <v>2</v>
      </c>
      <c r="F77" s="200">
        <f>IF(aktuell!F40="","",aktuell!$F$5)</f>
      </c>
      <c r="G77" s="192"/>
      <c r="H77" s="200">
        <f>IF(aktuell!H40="","",aktuell!$H$5)</f>
      </c>
      <c r="I77" s="176" t="s">
        <v>154</v>
      </c>
      <c r="J77" s="177"/>
      <c r="K77" s="178"/>
      <c r="L77" s="165" t="s">
        <v>159</v>
      </c>
      <c r="M77" s="165"/>
      <c r="N77" s="179"/>
      <c r="O77" s="180" t="s">
        <v>158</v>
      </c>
      <c r="P77" s="165"/>
      <c r="Q77" s="178"/>
      <c r="R77" s="165" t="s">
        <v>151</v>
      </c>
      <c r="S77" s="165"/>
      <c r="T77" s="165"/>
      <c r="U77" s="180" t="s">
        <v>162</v>
      </c>
      <c r="V77" s="165"/>
      <c r="W77" s="178"/>
      <c r="X77" s="165" t="s">
        <v>171</v>
      </c>
      <c r="Y77" s="165"/>
      <c r="Z77" s="165"/>
      <c r="AA77" s="180" t="s">
        <v>149</v>
      </c>
      <c r="AB77" s="165"/>
      <c r="AC77" s="178"/>
      <c r="AD77" s="165" t="s">
        <v>153</v>
      </c>
      <c r="AE77" s="165"/>
      <c r="AF77" s="165"/>
      <c r="AG77" s="180" t="s">
        <v>173</v>
      </c>
      <c r="AH77" s="165"/>
      <c r="AI77" s="178"/>
      <c r="AJ77" s="165" t="s">
        <v>175</v>
      </c>
      <c r="AK77" s="165"/>
      <c r="AL77" s="165"/>
      <c r="AM77" s="180" t="s">
        <v>176</v>
      </c>
      <c r="AN77" s="165"/>
      <c r="AO77" s="178"/>
      <c r="AP77" s="165" t="s">
        <v>179</v>
      </c>
      <c r="AQ77" s="165"/>
      <c r="AR77" s="165"/>
      <c r="AS77" s="180" t="s">
        <v>180</v>
      </c>
      <c r="AT77" s="165"/>
      <c r="AU77" s="178"/>
      <c r="AV77" s="165" t="s">
        <v>184</v>
      </c>
      <c r="AW77" s="165"/>
      <c r="AX77" s="165"/>
      <c r="AY77" s="202" t="s">
        <v>163</v>
      </c>
      <c r="AZ77" s="165"/>
      <c r="BA77" s="178"/>
      <c r="BB77" s="180" t="s">
        <v>189</v>
      </c>
      <c r="BC77" s="165"/>
      <c r="BD77" s="178"/>
      <c r="BF77" s="180" t="s">
        <v>190</v>
      </c>
      <c r="BG77" s="270"/>
      <c r="BH77" s="271"/>
      <c r="BI77" s="180" t="s">
        <v>192</v>
      </c>
      <c r="BJ77" s="270"/>
      <c r="BK77" s="271"/>
      <c r="BL77" s="180" t="s">
        <v>193</v>
      </c>
      <c r="BM77" s="270"/>
      <c r="BN77" s="271"/>
      <c r="BO77" s="180" t="s">
        <v>211</v>
      </c>
      <c r="BP77" s="270"/>
      <c r="BQ77" s="271"/>
      <c r="BR77" s="180" t="s">
        <v>196</v>
      </c>
      <c r="BS77" s="165"/>
      <c r="BT77" s="178"/>
      <c r="BU77" s="180" t="s">
        <v>197</v>
      </c>
      <c r="BV77" s="165"/>
      <c r="BW77" s="178"/>
      <c r="BX77" s="180" t="s">
        <v>198</v>
      </c>
      <c r="BY77" s="165"/>
      <c r="BZ77" s="178"/>
      <c r="CA77" s="180" t="s">
        <v>200</v>
      </c>
      <c r="CB77" s="165"/>
      <c r="CC77" s="178"/>
      <c r="CD77" s="180" t="s">
        <v>201</v>
      </c>
      <c r="CE77" s="165"/>
      <c r="CF77" s="178"/>
      <c r="CG77" s="180" t="s">
        <v>202</v>
      </c>
      <c r="CH77" s="165"/>
      <c r="CI77" s="178"/>
      <c r="CJ77" s="180" t="s">
        <v>204</v>
      </c>
      <c r="CK77" s="165"/>
      <c r="CL77" s="178"/>
      <c r="CM77" s="180" t="s">
        <v>205</v>
      </c>
      <c r="CN77" s="165"/>
      <c r="CO77" s="178"/>
      <c r="CP77" s="180" t="s">
        <v>206</v>
      </c>
      <c r="CQ77" s="165"/>
      <c r="CR77" s="178"/>
      <c r="CS77" s="180" t="s">
        <v>207</v>
      </c>
      <c r="CT77" s="165"/>
      <c r="CU77" s="178"/>
      <c r="CV77" s="180" t="s">
        <v>208</v>
      </c>
      <c r="CW77" s="165"/>
      <c r="CX77" s="178"/>
      <c r="CY77" s="180" t="s">
        <v>209</v>
      </c>
      <c r="CZ77" s="165"/>
      <c r="DA77" s="178"/>
      <c r="DB77" s="359" t="s">
        <v>210</v>
      </c>
      <c r="DC77" s="359"/>
      <c r="DD77" s="359"/>
      <c r="FA77" s="284">
        <f t="shared" si="53"/>
        <v>0</v>
      </c>
      <c r="FB77" s="284">
        <f t="shared" si="38"/>
        <v>0</v>
      </c>
      <c r="FC77" s="284">
        <f t="shared" si="39"/>
        <v>0</v>
      </c>
      <c r="FD77" s="284">
        <f t="shared" si="52"/>
        <v>0</v>
      </c>
      <c r="FE77" s="284">
        <f t="shared" si="40"/>
        <v>0</v>
      </c>
      <c r="FF77" s="284">
        <f t="shared" si="41"/>
        <v>0</v>
      </c>
      <c r="FG77" s="284">
        <f t="shared" si="42"/>
        <v>0</v>
      </c>
      <c r="FH77" s="284">
        <f t="shared" si="43"/>
        <v>0</v>
      </c>
      <c r="FI77" s="284">
        <f t="shared" si="44"/>
        <v>0</v>
      </c>
      <c r="FJ77" s="284">
        <f>IF(F77="",0,IF(AND(F77=CJ77,H77=CL77),3,IF(F77-CJ77=H77-CL77,2,IF((F77-H77)*(CJ77-CL77)&gt;0,1,0))))</f>
        <v>0</v>
      </c>
      <c r="FK77" s="284">
        <f t="shared" si="46"/>
        <v>0</v>
      </c>
      <c r="FL77" s="284">
        <f t="shared" si="47"/>
        <v>0</v>
      </c>
      <c r="FM77" s="284">
        <f t="shared" si="48"/>
        <v>0</v>
      </c>
      <c r="FN77" s="284">
        <f t="shared" si="49"/>
        <v>0</v>
      </c>
      <c r="FO77" s="284">
        <f t="shared" si="50"/>
        <v>0</v>
      </c>
      <c r="FP77" s="284">
        <f t="shared" si="51"/>
        <v>0</v>
      </c>
    </row>
    <row r="78" spans="1:172" ht="12.75">
      <c r="A78" s="28" t="s">
        <v>26</v>
      </c>
      <c r="B78" s="29" t="s">
        <v>102</v>
      </c>
      <c r="C78" s="30" t="str">
        <f>A78</f>
        <v>Niederlande</v>
      </c>
      <c r="D78" s="31" t="s">
        <v>3</v>
      </c>
      <c r="E78" s="31" t="str">
        <f>A79</f>
        <v>Dänemark</v>
      </c>
      <c r="F78" s="181">
        <f>IF(aktuell!F41="","",aktuell!$F$41)</f>
        <v>2</v>
      </c>
      <c r="G78" s="181" t="s">
        <v>3</v>
      </c>
      <c r="H78" s="182">
        <f>IF(aktuell!H41="","",aktuell!$H$41)</f>
        <v>0</v>
      </c>
      <c r="I78" s="31">
        <v>2</v>
      </c>
      <c r="J78" s="31" t="s">
        <v>3</v>
      </c>
      <c r="K78" s="32">
        <v>1</v>
      </c>
      <c r="L78" s="31">
        <v>2</v>
      </c>
      <c r="M78" s="31" t="s">
        <v>3</v>
      </c>
      <c r="N78" s="32">
        <v>0</v>
      </c>
      <c r="O78" s="240">
        <v>2</v>
      </c>
      <c r="P78" s="240" t="s">
        <v>3</v>
      </c>
      <c r="Q78" s="241">
        <v>1</v>
      </c>
      <c r="R78" s="31">
        <v>2</v>
      </c>
      <c r="S78" s="31" t="s">
        <v>3</v>
      </c>
      <c r="T78" s="32">
        <v>2</v>
      </c>
      <c r="U78" s="31">
        <v>3</v>
      </c>
      <c r="V78" s="31" t="s">
        <v>3</v>
      </c>
      <c r="W78" s="32">
        <v>1</v>
      </c>
      <c r="X78" s="31">
        <v>3</v>
      </c>
      <c r="Y78" s="31" t="s">
        <v>3</v>
      </c>
      <c r="Z78" s="32">
        <v>1</v>
      </c>
      <c r="AA78" s="31">
        <v>1</v>
      </c>
      <c r="AB78" s="31" t="s">
        <v>3</v>
      </c>
      <c r="AC78" s="32">
        <v>1</v>
      </c>
      <c r="AD78" s="31">
        <v>2</v>
      </c>
      <c r="AE78" s="31" t="s">
        <v>3</v>
      </c>
      <c r="AF78" s="32">
        <v>0</v>
      </c>
      <c r="AG78" s="31">
        <v>3</v>
      </c>
      <c r="AH78" s="31" t="s">
        <v>3</v>
      </c>
      <c r="AI78" s="32">
        <v>1</v>
      </c>
      <c r="AJ78" s="31">
        <v>3</v>
      </c>
      <c r="AK78" s="31" t="s">
        <v>3</v>
      </c>
      <c r="AL78" s="32">
        <v>1</v>
      </c>
      <c r="AM78" s="31">
        <v>3</v>
      </c>
      <c r="AN78" s="31" t="s">
        <v>3</v>
      </c>
      <c r="AO78" s="32">
        <v>1</v>
      </c>
      <c r="AP78" s="31">
        <v>3</v>
      </c>
      <c r="AQ78" s="31" t="s">
        <v>3</v>
      </c>
      <c r="AR78" s="32">
        <v>1</v>
      </c>
      <c r="AS78" s="31">
        <v>1</v>
      </c>
      <c r="AT78" s="31" t="s">
        <v>3</v>
      </c>
      <c r="AU78" s="32">
        <v>1</v>
      </c>
      <c r="AV78" s="31">
        <v>4</v>
      </c>
      <c r="AW78" s="31" t="s">
        <v>3</v>
      </c>
      <c r="AX78" s="32">
        <v>1</v>
      </c>
      <c r="AY78" s="31">
        <v>2</v>
      </c>
      <c r="AZ78" s="31" t="s">
        <v>3</v>
      </c>
      <c r="BA78" s="32">
        <v>0</v>
      </c>
      <c r="BB78" s="31">
        <v>3</v>
      </c>
      <c r="BC78" s="31" t="s">
        <v>3</v>
      </c>
      <c r="BD78" s="32">
        <v>1</v>
      </c>
      <c r="BF78" s="31">
        <v>3</v>
      </c>
      <c r="BG78" s="31" t="s">
        <v>3</v>
      </c>
      <c r="BH78" s="32">
        <v>1</v>
      </c>
      <c r="BI78" s="287">
        <v>4</v>
      </c>
      <c r="BJ78" s="287" t="s">
        <v>3</v>
      </c>
      <c r="BK78" s="288">
        <v>1</v>
      </c>
      <c r="BL78" s="31">
        <v>3</v>
      </c>
      <c r="BM78" s="31" t="s">
        <v>3</v>
      </c>
      <c r="BN78" s="32">
        <v>1</v>
      </c>
      <c r="BO78" s="373">
        <v>3</v>
      </c>
      <c r="BP78" s="373" t="s">
        <v>3</v>
      </c>
      <c r="BQ78" s="374">
        <v>1</v>
      </c>
      <c r="BR78" s="31">
        <v>1</v>
      </c>
      <c r="BS78" s="31" t="s">
        <v>3</v>
      </c>
      <c r="BT78" s="32">
        <v>2</v>
      </c>
      <c r="BU78" s="31">
        <v>2</v>
      </c>
      <c r="BV78" s="31" t="s">
        <v>3</v>
      </c>
      <c r="BW78" s="32">
        <v>2</v>
      </c>
      <c r="BX78" s="31">
        <v>2</v>
      </c>
      <c r="BY78" s="31" t="s">
        <v>3</v>
      </c>
      <c r="BZ78" s="32">
        <v>1</v>
      </c>
      <c r="CA78" s="31">
        <v>2</v>
      </c>
      <c r="CB78" s="31" t="s">
        <v>3</v>
      </c>
      <c r="CC78" s="32">
        <v>0</v>
      </c>
      <c r="CD78" s="31">
        <v>3</v>
      </c>
      <c r="CE78" s="31" t="s">
        <v>3</v>
      </c>
      <c r="CF78" s="32">
        <v>1</v>
      </c>
      <c r="CG78" s="31">
        <v>4</v>
      </c>
      <c r="CH78" s="31" t="s">
        <v>3</v>
      </c>
      <c r="CI78" s="32">
        <v>1</v>
      </c>
      <c r="CJ78" s="31">
        <v>2</v>
      </c>
      <c r="CK78" s="31" t="s">
        <v>3</v>
      </c>
      <c r="CL78" s="32">
        <v>0</v>
      </c>
      <c r="CM78" s="31">
        <v>2</v>
      </c>
      <c r="CN78" s="31" t="s">
        <v>3</v>
      </c>
      <c r="CO78" s="32">
        <v>1</v>
      </c>
      <c r="CP78" s="31">
        <v>2</v>
      </c>
      <c r="CQ78" s="31" t="s">
        <v>3</v>
      </c>
      <c r="CR78" s="32">
        <v>0</v>
      </c>
      <c r="CS78" s="31">
        <v>2</v>
      </c>
      <c r="CT78" s="31" t="s">
        <v>3</v>
      </c>
      <c r="CU78" s="32">
        <v>1</v>
      </c>
      <c r="CV78" s="341">
        <v>3</v>
      </c>
      <c r="CW78" s="341" t="s">
        <v>3</v>
      </c>
      <c r="CX78" s="342">
        <v>0</v>
      </c>
      <c r="CY78" s="31">
        <v>1</v>
      </c>
      <c r="CZ78" s="31" t="s">
        <v>3</v>
      </c>
      <c r="DA78" s="32">
        <v>2</v>
      </c>
      <c r="DB78" s="31">
        <v>2</v>
      </c>
      <c r="DC78" s="31" t="s">
        <v>3</v>
      </c>
      <c r="DD78" s="32">
        <v>1</v>
      </c>
      <c r="DF78" s="284">
        <f aca="true" t="shared" si="72" ref="DF78:DF83">IF(F78="",0,IF(AND(F78=I78,H78=K78),3,IF(F78-I78=H78-K78,2,IF((F78-H78)*(I78-K78)&gt;0,1,0))))</f>
        <v>1</v>
      </c>
      <c r="DI78" s="284">
        <f aca="true" t="shared" si="73" ref="DI78:DI83">IF(F78="",0,IF(AND(F78=L78,H78=N78),3,IF(F78-L78=H78-N78,2,IF((F78-H78)*(L78-N78)&gt;0,1,0))))</f>
        <v>3</v>
      </c>
      <c r="DL78" s="284">
        <f>IF(F78="",0,IF(AND(F78=O78,H78=Q78),3,IF(F78-O78=H78-Q78,2,IF((F78-H78)*(O78-Q78)&gt;0,1,0))))</f>
        <v>1</v>
      </c>
      <c r="DM78">
        <f>IF(G78="",0,IF(AND(G78=P78,I78=R78),3,IF(G78-P78=I78-R78,2,IF((G78-I78)*(P78-R78)&gt;0,1,0))))</f>
        <v>3</v>
      </c>
      <c r="DN78" t="e">
        <f>IF(H78="",0,IF(AND(H78=Q78,J78=S78),3,IF(H78-Q78=J78-S78,2,IF((H78-J78)*(Q78-S78)&gt;0,1,0))))</f>
        <v>#VALUE!</v>
      </c>
      <c r="DO78" s="284">
        <f>IF(F78="",0,IF(AND(F78=R78,H78=T78),3,IF(F78-R78=H78-T78,2,IF((F78-H78)*(R78-T78)&gt;0,1,0))))</f>
        <v>0</v>
      </c>
      <c r="DP78" t="e">
        <f>IF(G78="",0,IF(AND(G78=S78,I78=U78),3,IF(G78-S78=I78-U78,2,IF((G78-I78)*(S78-U78)&gt;0,1,0))))</f>
        <v>#VALUE!</v>
      </c>
      <c r="DQ78" t="e">
        <f>IF(H78="",0,IF(AND(H78=T78,J78=V78),3,IF(H78-T78=J78-V78,2,IF((H78-J78)*(T78-V78)&gt;0,1,0))))</f>
        <v>#VALUE!</v>
      </c>
      <c r="DR78" s="284">
        <f>IF(F78="",0,IF(AND(F78=U78,H78=W78),3,IF(F78-U78=H78-W78,2,IF((F78-H78)*(U78-W78)&gt;0,1,0))))</f>
        <v>2</v>
      </c>
      <c r="DS78" t="e">
        <f>IF(G78="",0,IF(AND(G78=V78,I78=X78),3,IF(G78-V78=I78-X78,2,IF((G78-I78)*(V78-X78)&gt;0,1,0))))</f>
        <v>#VALUE!</v>
      </c>
      <c r="DT78" t="e">
        <f>IF(H78="",0,IF(AND(H78=W78,J78=Y78),3,IF(H78-W78=J78-Y78,2,IF((H78-J78)*(W78-Y78)&gt;0,1,0))))</f>
        <v>#VALUE!</v>
      </c>
      <c r="DU78" s="284">
        <f>IF(F78="",0,IF(AND(F78=X78,H78=Z78),3,IF(F78-X78=H78-Z78,2,IF((F78-H78)*(X78-Z78)&gt;0,1,0))))</f>
        <v>2</v>
      </c>
      <c r="DV78" t="e">
        <f>IF(G78="",0,IF(AND(G78=Y78,I78=AA78),3,IF(G78-Y78=I78-AA78,2,IF((G78-I78)*(Y78-AA78)&gt;0,1,0))))</f>
        <v>#VALUE!</v>
      </c>
      <c r="DW78" t="e">
        <f>IF(H78="",0,IF(AND(H78=Z78,J78=AB78),3,IF(H78-Z78=J78-AB78,2,IF((H78-J78)*(Z78-AB78)&gt;0,1,0))))</f>
        <v>#VALUE!</v>
      </c>
      <c r="DX78" s="284">
        <f>IF(F78="",0,IF(AND(F78=AA78,H78=AC78),3,IF(F78-AA78=H78-AC78,2,IF((F78-H78)*(AA78-AC78)&gt;0,1,0))))</f>
        <v>0</v>
      </c>
      <c r="DY78">
        <f>IF(G78="",0,IF(AND(G78=AB78,I78=AD78),3,IF(G78-AB78=I78-AD78,2,IF((G78-I78)*(AB78-AD78)&gt;0,1,0))))</f>
        <v>3</v>
      </c>
      <c r="DZ78" t="e">
        <f>IF(H78="",0,IF(AND(H78=AC78,J78=AE78),3,IF(H78-AC78=J78-AE78,2,IF((H78-J78)*(AC78-AE78)&gt;0,1,0))))</f>
        <v>#VALUE!</v>
      </c>
      <c r="EA78" s="284">
        <f>IF(F78="",0,IF(AND(F78=AD78,H78=AF78),3,IF(F78-AD78=H78-AF78,2,IF((F78-H78)*(AD78-AF78)&gt;0,1,0))))</f>
        <v>3</v>
      </c>
      <c r="EB78" t="e">
        <f>IF(G78="",0,IF(AND(G78=AE78,I78=AG78),3,IF(G78-AE78=I78-AG78,2,IF((G78-I78)*(AE78-AG78)&gt;0,1,0))))</f>
        <v>#VALUE!</v>
      </c>
      <c r="EC78">
        <f>IF(H78="",0,IF(AND(H78=AF78,J78=AH78),3,IF(H78-AF78=J78-AH78,2,IF((H78-J78)*(AF78-AH78)&gt;0,1,0))))</f>
        <v>3</v>
      </c>
      <c r="ED78" s="284">
        <f>IF(F78="",0,IF(AND(F78=AG78,H78=AI78),3,IF(F78-AG78=H78-AI78,2,IF((F78-H78)*(AG78-AI78)&gt;0,1,0))))</f>
        <v>2</v>
      </c>
      <c r="EE78" t="e">
        <f>IF(G78="",0,IF(AND(G78=AH78,I78=AJ78),3,IF(G78-AH78=I78-AJ78,2,IF((G78-I78)*(AH78-AJ78)&gt;0,1,0))))</f>
        <v>#VALUE!</v>
      </c>
      <c r="EF78" t="e">
        <f>IF(H78="",0,IF(AND(H78=AI78,J78=AK78),3,IF(H78-AI78=J78-AK78,2,IF((H78-J78)*(AI78-AK78)&gt;0,1,0))))</f>
        <v>#VALUE!</v>
      </c>
      <c r="EG78" s="284">
        <f aca="true" t="shared" si="74" ref="EG78:EG83">IF(F78="",0,IF(AND(F78=AJ78,H78=AL78),3,IF(F78-AJ78=H78-AL78,2,IF((F78-H78)*(AJ78-AL78)&gt;0,1,0))))</f>
        <v>2</v>
      </c>
      <c r="EH78" t="e">
        <f>IF(G78="",0,IF(AND(G78=AK78,I78=AM78),3,IF(J78-AK78=I78-AM78,2,IF((G78-I78)*(AK78-AM78)&gt;0,1,0))))</f>
        <v>#VALUE!</v>
      </c>
      <c r="EI78" t="e">
        <f>IF(H78="",0,IF(AND(H78=AL78,J78=AN78),3,IF(K78-AL78=J78-AN78,2,IF((H78-J78)*(AL78-AN78)&gt;0,1,0))))</f>
        <v>#VALUE!</v>
      </c>
      <c r="EJ78" s="284">
        <f>IF(F78="",0,IF(AND(F78=AM78,H78=AO78),3,IF(F78-AM78=H78-AO78,2,IF((F78-H78)*(AM78-AO78)&gt;0,1,0))))</f>
        <v>2</v>
      </c>
      <c r="EK78" t="e">
        <f>IF(G78="",0,IF(AND(G78=AN78,I78=AP78),3,IF(G78-AN78=I78-AP78,2,IF((G78-I78)*(AN78-AP78)&gt;0,1,0))))</f>
        <v>#VALUE!</v>
      </c>
      <c r="EL78" t="e">
        <f>IF(H78="",0,IF(AND(H78=AO78,J78=AQ78),3,IF(H78-AO78=J78-AQ78,2,IF((H78-J78)*(AO78-AQ78)&gt;0,1,0))))</f>
        <v>#VALUE!</v>
      </c>
      <c r="EM78" s="284">
        <f>IF(F78="",0,IF(AND(F78=AP78,H78=AR78),3,IF(F78-AP78=H78-AR78,2,IF((F78-H78)*(AP78-AR78)&gt;0,1,0))))</f>
        <v>2</v>
      </c>
      <c r="EN78" t="e">
        <f>IF(G78="",0,IF(AND(G78=AQ78,I78=AS78),3,IF(G78-AQ78=I78-AS78,2,IF((G78-I78)*(AQ78-AS78)&gt;0,1,0))))</f>
        <v>#VALUE!</v>
      </c>
      <c r="EO78" t="e">
        <f>IF(H78="",0,IF(AND(H78=AR78,J78=AT78),3,IF(H78-AR78=J78-AT78,2,IF((H78-J78)*(AR78-AT78)&gt;0,1,0))))</f>
        <v>#VALUE!</v>
      </c>
      <c r="EP78" s="284">
        <f>IF(F78="",0,IF(AND(F78=AS78,H78=AU78),3,IF(F78-AS78=H78-AU78,2,IF((F78-H78)*(AS78-AU78)&gt;0,1,0))))</f>
        <v>0</v>
      </c>
      <c r="EQ78" t="e">
        <f>IF(G78="",0,IF(AND(G78=AT78,I78=AV78),3,IF(G78-AT78=I78-AV78,2,IF((G78-I78)*(AT78-AV78)&gt;0,1,0))))</f>
        <v>#VALUE!</v>
      </c>
      <c r="ER78" t="e">
        <f>IF(H78="",0,IF(AND(H78=AU78,J78=AW78),3,IF(H78-AU78=J78-AW78,2,IF((H78-J78)*(AU78-AW78)&gt;0,1,0))))</f>
        <v>#VALUE!</v>
      </c>
      <c r="ES78" s="284">
        <f>IF(F78="",0,IF(AND(F78=AV78,H78=AX78),3,IF(F78-AV78=H78-AX78,2,IF((F78-H78)*(AV78-AX78)&gt;0,1,0))))</f>
        <v>1</v>
      </c>
      <c r="ET78">
        <f>IF(G78="",0,IF(AND(G78=AW78,I78=AY78),3,IF(G78-AW78=I78-AY78,2,IF((G78-I78)*(AW78-AY78)&gt;0,1,0))))</f>
        <v>3</v>
      </c>
      <c r="EU78" t="e">
        <f>IF(H78="",0,IF(AND(H78=AX78,J78=AZ78),3,IF(H78-AX78=J78-AZ78,2,IF((H78-J78)*(AX78-AZ78)&gt;0,1,0))))</f>
        <v>#VALUE!</v>
      </c>
      <c r="EV78" s="284">
        <f aca="true" t="shared" si="75" ref="EV78:EV83">IF(F78="",0,IF(AND(F78=AY78,H78=BA78),3,IF(F78-AY78=H78-BA78,2,IF((F78-H78)*(AY78-BA78)&gt;0,1,0))))</f>
        <v>3</v>
      </c>
      <c r="EY78" s="284">
        <f aca="true" t="shared" si="76" ref="EY78:EY83">IF(F78="",0,IF(AND(F78=BB78,H78=BD78),3,IF(F78-BB78=H78-BD78,2,IF((F78-H78)*(BB78-BD78)&gt;0,1,0))))</f>
        <v>2</v>
      </c>
      <c r="EZ78" s="284">
        <f aca="true" t="shared" si="77" ref="EZ78:EZ83">IF(F78="",0,IF(AND(F78=BF78,H78=BH78),3,IF(F78-BF78=H78-BH78,2,IF((F78-H78)*(BF78-BH78)&gt;0,1,0))))</f>
        <v>2</v>
      </c>
      <c r="FA78" s="284">
        <f t="shared" si="53"/>
        <v>1</v>
      </c>
      <c r="FB78" s="284">
        <f t="shared" si="38"/>
        <v>2</v>
      </c>
      <c r="FC78" s="284">
        <f t="shared" si="39"/>
        <v>2</v>
      </c>
      <c r="FD78" s="284">
        <f t="shared" si="52"/>
        <v>0</v>
      </c>
      <c r="FE78" s="284">
        <f t="shared" si="40"/>
        <v>0</v>
      </c>
      <c r="FF78" s="284">
        <f t="shared" si="41"/>
        <v>1</v>
      </c>
      <c r="FG78" s="284">
        <f t="shared" si="42"/>
        <v>3</v>
      </c>
      <c r="FH78" s="284">
        <f t="shared" si="43"/>
        <v>2</v>
      </c>
      <c r="FI78" s="284">
        <f t="shared" si="44"/>
        <v>1</v>
      </c>
      <c r="FJ78" s="284">
        <f t="shared" si="45"/>
        <v>3</v>
      </c>
      <c r="FK78" s="284">
        <f t="shared" si="46"/>
        <v>1</v>
      </c>
      <c r="FL78" s="284">
        <f t="shared" si="47"/>
        <v>3</v>
      </c>
      <c r="FM78" s="284">
        <f t="shared" si="48"/>
        <v>1</v>
      </c>
      <c r="FN78" s="284">
        <f t="shared" si="49"/>
        <v>1</v>
      </c>
      <c r="FO78" s="284">
        <f t="shared" si="50"/>
        <v>0</v>
      </c>
      <c r="FP78" s="284">
        <f t="shared" si="51"/>
        <v>1</v>
      </c>
    </row>
    <row r="79" spans="1:172" ht="12.75">
      <c r="A79" s="33" t="s">
        <v>66</v>
      </c>
      <c r="B79" s="25" t="s">
        <v>103</v>
      </c>
      <c r="C79" s="34" t="str">
        <f>A80</f>
        <v>Japan</v>
      </c>
      <c r="D79" s="35" t="s">
        <v>3</v>
      </c>
      <c r="E79" s="35" t="str">
        <f>A81</f>
        <v>Kamerun</v>
      </c>
      <c r="F79" s="183">
        <f>IF(aktuell!F42="","",aktuell!$F$42)</f>
        <v>1</v>
      </c>
      <c r="G79" s="183" t="s">
        <v>3</v>
      </c>
      <c r="H79" s="184">
        <f>IF(aktuell!H42="","",aktuell!$H$42)</f>
        <v>0</v>
      </c>
      <c r="I79" s="35">
        <v>1</v>
      </c>
      <c r="J79" s="35" t="s">
        <v>3</v>
      </c>
      <c r="K79" s="36">
        <v>1</v>
      </c>
      <c r="L79" s="35">
        <v>1</v>
      </c>
      <c r="M79" s="35" t="s">
        <v>3</v>
      </c>
      <c r="N79" s="36">
        <v>1</v>
      </c>
      <c r="O79" s="242">
        <v>1</v>
      </c>
      <c r="P79" s="242" t="s">
        <v>3</v>
      </c>
      <c r="Q79" s="243">
        <v>1</v>
      </c>
      <c r="R79" s="35">
        <v>1</v>
      </c>
      <c r="S79" s="35" t="s">
        <v>3</v>
      </c>
      <c r="T79" s="36">
        <v>2</v>
      </c>
      <c r="U79" s="35">
        <v>1</v>
      </c>
      <c r="V79" s="35" t="s">
        <v>3</v>
      </c>
      <c r="W79" s="36">
        <v>3</v>
      </c>
      <c r="X79" s="35">
        <v>1</v>
      </c>
      <c r="Y79" s="35" t="s">
        <v>3</v>
      </c>
      <c r="Z79" s="36">
        <v>0</v>
      </c>
      <c r="AA79" s="35">
        <v>0</v>
      </c>
      <c r="AB79" s="35" t="s">
        <v>3</v>
      </c>
      <c r="AC79" s="36">
        <v>2</v>
      </c>
      <c r="AD79" s="35">
        <v>1</v>
      </c>
      <c r="AE79" s="35" t="s">
        <v>3</v>
      </c>
      <c r="AF79" s="36">
        <v>2</v>
      </c>
      <c r="AG79" s="35">
        <v>1</v>
      </c>
      <c r="AH79" s="35" t="s">
        <v>3</v>
      </c>
      <c r="AI79" s="36">
        <v>2</v>
      </c>
      <c r="AJ79" s="35">
        <v>2</v>
      </c>
      <c r="AK79" s="35" t="s">
        <v>3</v>
      </c>
      <c r="AL79" s="36">
        <v>3</v>
      </c>
      <c r="AM79" s="35">
        <v>0</v>
      </c>
      <c r="AN79" s="35" t="s">
        <v>3</v>
      </c>
      <c r="AO79" s="36">
        <v>1</v>
      </c>
      <c r="AP79" s="35">
        <v>1</v>
      </c>
      <c r="AQ79" s="35" t="s">
        <v>3</v>
      </c>
      <c r="AR79" s="36">
        <v>2</v>
      </c>
      <c r="AS79" s="35">
        <v>1</v>
      </c>
      <c r="AT79" s="35" t="s">
        <v>3</v>
      </c>
      <c r="AU79" s="36">
        <v>3</v>
      </c>
      <c r="AV79" s="35">
        <v>2</v>
      </c>
      <c r="AW79" s="35" t="s">
        <v>3</v>
      </c>
      <c r="AX79" s="36">
        <v>1</v>
      </c>
      <c r="AY79" s="35">
        <v>0</v>
      </c>
      <c r="AZ79" s="35" t="s">
        <v>3</v>
      </c>
      <c r="BA79" s="36">
        <v>3</v>
      </c>
      <c r="BB79" s="35">
        <v>2</v>
      </c>
      <c r="BC79" s="35" t="s">
        <v>3</v>
      </c>
      <c r="BD79" s="36">
        <v>3</v>
      </c>
      <c r="BF79" s="35">
        <v>0</v>
      </c>
      <c r="BG79" s="35" t="s">
        <v>3</v>
      </c>
      <c r="BH79" s="36">
        <v>2</v>
      </c>
      <c r="BI79" s="289">
        <v>0</v>
      </c>
      <c r="BJ79" s="289" t="s">
        <v>3</v>
      </c>
      <c r="BK79" s="290">
        <v>2</v>
      </c>
      <c r="BL79" s="35">
        <v>2</v>
      </c>
      <c r="BM79" s="35" t="s">
        <v>3</v>
      </c>
      <c r="BN79" s="36">
        <v>0</v>
      </c>
      <c r="BO79" s="375">
        <v>0</v>
      </c>
      <c r="BP79" s="375" t="s">
        <v>3</v>
      </c>
      <c r="BQ79" s="376">
        <v>2</v>
      </c>
      <c r="BR79" s="35">
        <v>0</v>
      </c>
      <c r="BS79" s="35" t="s">
        <v>3</v>
      </c>
      <c r="BT79" s="36">
        <v>1</v>
      </c>
      <c r="BU79" s="35">
        <v>2</v>
      </c>
      <c r="BV79" s="35" t="s">
        <v>3</v>
      </c>
      <c r="BW79" s="36">
        <v>3</v>
      </c>
      <c r="BX79" s="35">
        <v>0</v>
      </c>
      <c r="BY79" s="35" t="s">
        <v>3</v>
      </c>
      <c r="BZ79" s="36">
        <v>2</v>
      </c>
      <c r="CA79" s="35">
        <v>1</v>
      </c>
      <c r="CB79" s="35" t="s">
        <v>3</v>
      </c>
      <c r="CC79" s="36">
        <v>2</v>
      </c>
      <c r="CD79" s="35">
        <v>1</v>
      </c>
      <c r="CE79" s="35" t="s">
        <v>3</v>
      </c>
      <c r="CF79" s="36">
        <v>3</v>
      </c>
      <c r="CG79" s="35">
        <v>1</v>
      </c>
      <c r="CH79" s="35" t="s">
        <v>3</v>
      </c>
      <c r="CI79" s="36">
        <v>2</v>
      </c>
      <c r="CJ79" s="35">
        <v>1</v>
      </c>
      <c r="CK79" s="35" t="s">
        <v>3</v>
      </c>
      <c r="CL79" s="36">
        <v>2</v>
      </c>
      <c r="CM79" s="35">
        <v>1</v>
      </c>
      <c r="CN79" s="35" t="s">
        <v>3</v>
      </c>
      <c r="CO79" s="36">
        <v>1</v>
      </c>
      <c r="CP79" s="35">
        <v>0</v>
      </c>
      <c r="CQ79" s="35" t="s">
        <v>3</v>
      </c>
      <c r="CR79" s="36">
        <v>3</v>
      </c>
      <c r="CS79" s="35">
        <v>1</v>
      </c>
      <c r="CT79" s="35" t="s">
        <v>3</v>
      </c>
      <c r="CU79" s="36">
        <v>1</v>
      </c>
      <c r="CV79" s="343">
        <v>1</v>
      </c>
      <c r="CW79" s="343" t="s">
        <v>3</v>
      </c>
      <c r="CX79" s="344">
        <v>1</v>
      </c>
      <c r="CY79" s="35">
        <v>2</v>
      </c>
      <c r="CZ79" s="35" t="s">
        <v>3</v>
      </c>
      <c r="DA79" s="36">
        <v>1</v>
      </c>
      <c r="DB79" s="35">
        <v>2</v>
      </c>
      <c r="DC79" s="35" t="s">
        <v>3</v>
      </c>
      <c r="DD79" s="36">
        <v>2</v>
      </c>
      <c r="DF79" s="284">
        <f t="shared" si="72"/>
        <v>0</v>
      </c>
      <c r="DI79" s="284">
        <f t="shared" si="73"/>
        <v>0</v>
      </c>
      <c r="DL79" s="284">
        <f>IF(F79="",0,IF(AND(F79=O79,H79=Q79),3,IF(F79-O79=H79-Q79,2,IF((F79-H79)*(O79-Q79)&gt;0,1,0))))</f>
        <v>0</v>
      </c>
      <c r="DO79" s="284">
        <f>IF(F79="",0,IF(AND(F79=R79,H79=T79),3,IF(F79-R79=H79-T79,2,IF((F79-H79)*(R79-T79)&gt;0,1,0))))</f>
        <v>0</v>
      </c>
      <c r="DR79" s="284">
        <f>IF(F79="",0,IF(AND(F79=U79,H79=W79),3,IF(F79-U79=H79-W79,2,IF((F79-H79)*(U79-W79)&gt;0,1,0))))</f>
        <v>0</v>
      </c>
      <c r="DU79" s="284">
        <f>IF(F79="",0,IF(AND(F79=X79,H79=Z79),3,IF(F79-X79=H79-Z79,2,IF((F79-H79)*(X79-Z79)&gt;0,1,0))))</f>
        <v>3</v>
      </c>
      <c r="DX79" s="284">
        <f>IF(F79="",0,IF(AND(F79=AA79,H79=AC79),3,IF(F79-AA79=H79-AC79,2,IF((F79-H79)*(AA79-AC79)&gt;0,1,0))))</f>
        <v>0</v>
      </c>
      <c r="EA79" s="284">
        <f>IF(F79="",0,IF(AND(F79=AD79,H79=AF79),3,IF(F79-AD79=H79-AF79,2,IF((F79-H79)*(AD79-AF79)&gt;0,1,0))))</f>
        <v>0</v>
      </c>
      <c r="ED79" s="284">
        <f>IF(F79="",0,IF(AND(F79=AG79,H79=AI79),3,IF(F79-AG79=H79-AI79,2,IF((F79-H79)*(AG79-AI79)&gt;0,1,0))))</f>
        <v>0</v>
      </c>
      <c r="EG79" s="284">
        <f t="shared" si="74"/>
        <v>0</v>
      </c>
      <c r="EJ79" s="284">
        <f>IF(F79="",0,IF(AND(F79=AM79,H79=AO79),3,IF(F79-AM79=H79-AO79,2,IF((F79-H79)*(AM79-AO79)&gt;0,1,0))))</f>
        <v>0</v>
      </c>
      <c r="EM79" s="284">
        <f>IF(F79="",0,IF(AND(F79=AP79,H79=AR79),3,IF(F79-AP79=H79-AR79,2,IF((F79-H79)*(AP79-AR79)&gt;0,1,0))))</f>
        <v>0</v>
      </c>
      <c r="EP79" s="284">
        <f>IF(F79="",0,IF(AND(F79=AS79,H79=AU79),3,IF(F79-AS79=H79-AU79,2,IF((F79-H79)*(AS79-AU79)&gt;0,1,0))))</f>
        <v>0</v>
      </c>
      <c r="ES79" s="284">
        <f>IF(F79="",0,IF(AND(F79=AV79,H79=AX79),3,IF(F79-AV79=H79-AX79,2,IF((F79-H79)*(AV79-AX79)&gt;0,1,0))))</f>
        <v>2</v>
      </c>
      <c r="EV79" s="284">
        <f t="shared" si="75"/>
        <v>0</v>
      </c>
      <c r="EY79" s="284">
        <f t="shared" si="76"/>
        <v>0</v>
      </c>
      <c r="EZ79" s="284">
        <f t="shared" si="77"/>
        <v>0</v>
      </c>
      <c r="FA79" s="284">
        <f t="shared" si="53"/>
        <v>0</v>
      </c>
      <c r="FB79" s="284">
        <f t="shared" si="38"/>
        <v>1</v>
      </c>
      <c r="FC79" s="284">
        <f t="shared" si="39"/>
        <v>0</v>
      </c>
      <c r="FD79" s="284">
        <f t="shared" si="52"/>
        <v>0</v>
      </c>
      <c r="FE79" s="284">
        <f t="shared" si="40"/>
        <v>0</v>
      </c>
      <c r="FF79" s="284">
        <f t="shared" si="41"/>
        <v>0</v>
      </c>
      <c r="FG79" s="284">
        <f t="shared" si="42"/>
        <v>0</v>
      </c>
      <c r="FH79" s="284">
        <f t="shared" si="43"/>
        <v>0</v>
      </c>
      <c r="FI79" s="284">
        <f t="shared" si="44"/>
        <v>0</v>
      </c>
      <c r="FJ79" s="284">
        <f t="shared" si="45"/>
        <v>0</v>
      </c>
      <c r="FK79" s="284">
        <f t="shared" si="46"/>
        <v>0</v>
      </c>
      <c r="FL79" s="284">
        <f t="shared" si="47"/>
        <v>0</v>
      </c>
      <c r="FM79" s="284">
        <f t="shared" si="48"/>
        <v>0</v>
      </c>
      <c r="FN79" s="284">
        <f t="shared" si="49"/>
        <v>0</v>
      </c>
      <c r="FO79" s="284">
        <f t="shared" si="50"/>
        <v>2</v>
      </c>
      <c r="FP79" s="284">
        <f t="shared" si="51"/>
        <v>0</v>
      </c>
    </row>
    <row r="80" spans="1:172" ht="12.75">
      <c r="A80" s="33" t="s">
        <v>39</v>
      </c>
      <c r="B80" s="24" t="s">
        <v>104</v>
      </c>
      <c r="C80" s="37" t="str">
        <f>A78</f>
        <v>Niederlande</v>
      </c>
      <c r="D80" s="38" t="s">
        <v>3</v>
      </c>
      <c r="E80" s="38" t="str">
        <f>A80</f>
        <v>Japan</v>
      </c>
      <c r="F80" s="185">
        <f>IF(aktuell!F43="","",aktuell!$F$43)</f>
        <v>1</v>
      </c>
      <c r="G80" s="185" t="s">
        <v>3</v>
      </c>
      <c r="H80" s="186">
        <f>IF(aktuell!H43="","",aktuell!$H$43)</f>
        <v>0</v>
      </c>
      <c r="I80" s="38">
        <v>2</v>
      </c>
      <c r="J80" s="38" t="s">
        <v>3</v>
      </c>
      <c r="K80" s="39">
        <v>0</v>
      </c>
      <c r="L80" s="38">
        <v>2</v>
      </c>
      <c r="M80" s="38" t="s">
        <v>3</v>
      </c>
      <c r="N80" s="39">
        <v>1</v>
      </c>
      <c r="O80" s="244">
        <v>3</v>
      </c>
      <c r="P80" s="244" t="s">
        <v>3</v>
      </c>
      <c r="Q80" s="245">
        <v>1</v>
      </c>
      <c r="R80" s="38">
        <v>2</v>
      </c>
      <c r="S80" s="38" t="s">
        <v>3</v>
      </c>
      <c r="T80" s="39">
        <v>0</v>
      </c>
      <c r="U80" s="38">
        <v>3</v>
      </c>
      <c r="V80" s="38" t="s">
        <v>3</v>
      </c>
      <c r="W80" s="39">
        <v>0</v>
      </c>
      <c r="X80" s="38">
        <v>3</v>
      </c>
      <c r="Y80" s="38" t="s">
        <v>3</v>
      </c>
      <c r="Z80" s="39">
        <v>0</v>
      </c>
      <c r="AA80" s="38">
        <v>4</v>
      </c>
      <c r="AB80" s="38" t="s">
        <v>3</v>
      </c>
      <c r="AC80" s="39">
        <v>0</v>
      </c>
      <c r="AD80" s="38">
        <v>2</v>
      </c>
      <c r="AE80" s="38" t="s">
        <v>3</v>
      </c>
      <c r="AF80" s="39">
        <v>0</v>
      </c>
      <c r="AG80" s="38">
        <v>2</v>
      </c>
      <c r="AH80" s="38" t="s">
        <v>3</v>
      </c>
      <c r="AI80" s="39">
        <v>0</v>
      </c>
      <c r="AJ80" s="38">
        <v>2</v>
      </c>
      <c r="AK80" s="38" t="s">
        <v>3</v>
      </c>
      <c r="AL80" s="39">
        <v>0</v>
      </c>
      <c r="AM80" s="38">
        <v>4</v>
      </c>
      <c r="AN80" s="38" t="s">
        <v>3</v>
      </c>
      <c r="AO80" s="39">
        <v>1</v>
      </c>
      <c r="AP80" s="38">
        <v>2</v>
      </c>
      <c r="AQ80" s="38" t="s">
        <v>3</v>
      </c>
      <c r="AR80" s="39">
        <v>0</v>
      </c>
      <c r="AS80" s="38">
        <v>3</v>
      </c>
      <c r="AT80" s="38" t="s">
        <v>3</v>
      </c>
      <c r="AU80" s="39">
        <v>0</v>
      </c>
      <c r="AV80" s="38">
        <v>3</v>
      </c>
      <c r="AW80" s="38" t="s">
        <v>3</v>
      </c>
      <c r="AX80" s="39">
        <v>2</v>
      </c>
      <c r="AY80" s="38">
        <v>1</v>
      </c>
      <c r="AZ80" s="38" t="s">
        <v>3</v>
      </c>
      <c r="BA80" s="39">
        <v>1</v>
      </c>
      <c r="BB80" s="38">
        <v>4</v>
      </c>
      <c r="BC80" s="38" t="s">
        <v>3</v>
      </c>
      <c r="BD80" s="39">
        <v>0</v>
      </c>
      <c r="BF80" s="38">
        <v>2</v>
      </c>
      <c r="BG80" s="38" t="s">
        <v>3</v>
      </c>
      <c r="BH80" s="39">
        <v>0</v>
      </c>
      <c r="BI80" s="291">
        <v>2</v>
      </c>
      <c r="BJ80" s="291" t="s">
        <v>3</v>
      </c>
      <c r="BK80" s="292">
        <v>0</v>
      </c>
      <c r="BL80" s="38">
        <v>2</v>
      </c>
      <c r="BM80" s="38" t="s">
        <v>3</v>
      </c>
      <c r="BN80" s="39">
        <v>1</v>
      </c>
      <c r="BO80" s="377">
        <v>2</v>
      </c>
      <c r="BP80" s="377" t="s">
        <v>3</v>
      </c>
      <c r="BQ80" s="378">
        <v>0</v>
      </c>
      <c r="BR80" s="38">
        <v>2</v>
      </c>
      <c r="BS80" s="38" t="s">
        <v>3</v>
      </c>
      <c r="BT80" s="39">
        <v>0</v>
      </c>
      <c r="BU80" s="38">
        <v>3</v>
      </c>
      <c r="BV80" s="38" t="s">
        <v>3</v>
      </c>
      <c r="BW80" s="39">
        <v>1</v>
      </c>
      <c r="BX80" s="38">
        <v>3</v>
      </c>
      <c r="BY80" s="38" t="s">
        <v>3</v>
      </c>
      <c r="BZ80" s="39">
        <v>0</v>
      </c>
      <c r="CA80" s="38">
        <v>3</v>
      </c>
      <c r="CB80" s="38" t="s">
        <v>3</v>
      </c>
      <c r="CC80" s="39">
        <v>1</v>
      </c>
      <c r="CD80" s="38">
        <v>3</v>
      </c>
      <c r="CE80" s="38" t="s">
        <v>3</v>
      </c>
      <c r="CF80" s="39">
        <v>0</v>
      </c>
      <c r="CG80" s="38">
        <v>5</v>
      </c>
      <c r="CH80" s="38" t="s">
        <v>3</v>
      </c>
      <c r="CI80" s="39">
        <v>1</v>
      </c>
      <c r="CJ80" s="38">
        <v>3</v>
      </c>
      <c r="CK80" s="38" t="s">
        <v>3</v>
      </c>
      <c r="CL80" s="39">
        <v>1</v>
      </c>
      <c r="CM80" s="38">
        <v>1</v>
      </c>
      <c r="CN80" s="38" t="s">
        <v>3</v>
      </c>
      <c r="CO80" s="39">
        <v>0</v>
      </c>
      <c r="CP80" s="38">
        <v>2</v>
      </c>
      <c r="CQ80" s="38" t="s">
        <v>3</v>
      </c>
      <c r="CR80" s="39">
        <v>0</v>
      </c>
      <c r="CS80" s="38">
        <v>3</v>
      </c>
      <c r="CT80" s="38" t="s">
        <v>3</v>
      </c>
      <c r="CU80" s="39">
        <v>1</v>
      </c>
      <c r="CV80" s="345">
        <v>2</v>
      </c>
      <c r="CW80" s="345" t="s">
        <v>3</v>
      </c>
      <c r="CX80" s="346">
        <v>1</v>
      </c>
      <c r="CY80" s="38">
        <v>3</v>
      </c>
      <c r="CZ80" s="38" t="s">
        <v>3</v>
      </c>
      <c r="DA80" s="39">
        <v>1</v>
      </c>
      <c r="DB80" s="38">
        <v>2</v>
      </c>
      <c r="DC80" s="38" t="s">
        <v>3</v>
      </c>
      <c r="DD80" s="39">
        <v>1</v>
      </c>
      <c r="DF80" s="284">
        <f t="shared" si="72"/>
        <v>1</v>
      </c>
      <c r="DI80" s="284">
        <f t="shared" si="73"/>
        <v>2</v>
      </c>
      <c r="DL80" s="284">
        <f>IF(F80="",0,IF(AND(F80=O80,H80=Q80),3,IF(F80-O80=H80-Q80,2,IF((F80-H80)*(O80-Q80)&gt;0,1,0))))</f>
        <v>1</v>
      </c>
      <c r="DO80" s="284">
        <f>IF(F80="",0,IF(AND(F80=R80,H80=T80),3,IF(F80-R80=H80-T80,2,IF((F80-H80)*(R80-T80)&gt;0,1,0))))</f>
        <v>1</v>
      </c>
      <c r="DR80" s="284">
        <f>IF(F80="",0,IF(AND(F80=U80,H80=W80),3,IF(F80-U80=H80-W80,2,IF((F80-H80)*(U80-W80)&gt;0,1,0))))</f>
        <v>1</v>
      </c>
      <c r="DU80" s="284">
        <f>IF(F80="",0,IF(AND(F80=X80,H80=Z80),3,IF(F80-X80=H80-Z80,2,IF((F80-H80)*(X80-Z80)&gt;0,1,0))))</f>
        <v>1</v>
      </c>
      <c r="DX80" s="284">
        <f>IF(F80="",0,IF(AND(F80=AA80,H80=AC80),3,IF(F80-AA80=H80-AC80,2,IF((F80-H80)*(AA80-AC80)&gt;0,1,0))))</f>
        <v>1</v>
      </c>
      <c r="EA80" s="284">
        <f>IF(F80="",0,IF(AND(F80=AD80,H80=AF80),3,IF(F80-AD80=H80-AF80,2,IF((F80-H80)*(AD80-AF80)&gt;0,1,0))))</f>
        <v>1</v>
      </c>
      <c r="ED80" s="284">
        <f>IF(F80="",0,IF(AND(F80=AG80,H80=AI80),3,IF(F80-AG80=H80-AI80,2,IF((F80-H80)*(AG80-AI80)&gt;0,1,0))))</f>
        <v>1</v>
      </c>
      <c r="EG80" s="284">
        <f t="shared" si="74"/>
        <v>1</v>
      </c>
      <c r="EJ80" s="284">
        <f>IF(F80="",0,IF(AND(F80=AM80,H80=AO80),3,IF(F80-AM80=H80-AO80,2,IF((F80-H80)*(AM80-AO80)&gt;0,1,0))))</f>
        <v>1</v>
      </c>
      <c r="EM80" s="284">
        <f>IF(F80="",0,IF(AND(F80=AP80,H80=AR80),3,IF(F80-AP80=H80-AR80,2,IF((F80-H80)*(AP80-AR80)&gt;0,1,0))))</f>
        <v>1</v>
      </c>
      <c r="EP80" s="284">
        <f>IF(F80="",0,IF(AND(F80=AS80,H80=AU80),3,IF(F80-AS80=H80-AU80,2,IF((F80-H80)*(AS80-AU80)&gt;0,1,0))))</f>
        <v>1</v>
      </c>
      <c r="ES80" s="284">
        <f>IF(F80="",0,IF(AND(F80=AV80,H80=AX80),3,IF(F80-AV80=H80-AX80,2,IF((F80-H80)*(AV80-AX80)&gt;0,1,0))))</f>
        <v>2</v>
      </c>
      <c r="EV80" s="284">
        <f t="shared" si="75"/>
        <v>0</v>
      </c>
      <c r="EY80" s="284">
        <f t="shared" si="76"/>
        <v>1</v>
      </c>
      <c r="EZ80" s="284">
        <f t="shared" si="77"/>
        <v>1</v>
      </c>
      <c r="FA80" s="284">
        <f t="shared" si="53"/>
        <v>1</v>
      </c>
      <c r="FB80" s="284">
        <f t="shared" si="38"/>
        <v>2</v>
      </c>
      <c r="FC80" s="284">
        <f t="shared" si="39"/>
        <v>1</v>
      </c>
      <c r="FD80" s="284">
        <f t="shared" si="52"/>
        <v>1</v>
      </c>
      <c r="FE80" s="284">
        <f t="shared" si="40"/>
        <v>1</v>
      </c>
      <c r="FF80" s="284">
        <f t="shared" si="41"/>
        <v>1</v>
      </c>
      <c r="FG80" s="284">
        <f t="shared" si="42"/>
        <v>1</v>
      </c>
      <c r="FH80" s="284">
        <f t="shared" si="43"/>
        <v>1</v>
      </c>
      <c r="FI80" s="284">
        <f t="shared" si="44"/>
        <v>1</v>
      </c>
      <c r="FJ80" s="284">
        <f t="shared" si="45"/>
        <v>1</v>
      </c>
      <c r="FK80" s="284">
        <f t="shared" si="46"/>
        <v>3</v>
      </c>
      <c r="FL80" s="284">
        <f t="shared" si="47"/>
        <v>1</v>
      </c>
      <c r="FM80" s="284">
        <f t="shared" si="48"/>
        <v>1</v>
      </c>
      <c r="FN80" s="284">
        <f t="shared" si="49"/>
        <v>2</v>
      </c>
      <c r="FO80" s="284">
        <f t="shared" si="50"/>
        <v>1</v>
      </c>
      <c r="FP80" s="284">
        <f t="shared" si="51"/>
        <v>2</v>
      </c>
    </row>
    <row r="81" spans="1:172" ht="12.75">
      <c r="A81" s="33" t="s">
        <v>69</v>
      </c>
      <c r="B81" s="25" t="s">
        <v>105</v>
      </c>
      <c r="C81" s="34" t="str">
        <f>A81</f>
        <v>Kamerun</v>
      </c>
      <c r="D81" s="35" t="s">
        <v>3</v>
      </c>
      <c r="E81" s="35" t="str">
        <f>A79</f>
        <v>Dänemark</v>
      </c>
      <c r="F81" s="183">
        <f>IF(aktuell!F44="","",aktuell!$F$44)</f>
        <v>1</v>
      </c>
      <c r="G81" s="183" t="s">
        <v>3</v>
      </c>
      <c r="H81" s="184">
        <f>IF(aktuell!H44="","",aktuell!$H$44)</f>
        <v>2</v>
      </c>
      <c r="I81" s="35">
        <v>0</v>
      </c>
      <c r="J81" s="35" t="s">
        <v>3</v>
      </c>
      <c r="K81" s="36">
        <v>1</v>
      </c>
      <c r="L81" s="35">
        <v>2</v>
      </c>
      <c r="M81" s="35" t="s">
        <v>3</v>
      </c>
      <c r="N81" s="36">
        <v>2</v>
      </c>
      <c r="O81" s="242">
        <v>1</v>
      </c>
      <c r="P81" s="242" t="s">
        <v>3</v>
      </c>
      <c r="Q81" s="243">
        <v>2</v>
      </c>
      <c r="R81" s="35">
        <v>0</v>
      </c>
      <c r="S81" s="35" t="s">
        <v>3</v>
      </c>
      <c r="T81" s="36">
        <v>1</v>
      </c>
      <c r="U81" s="35">
        <v>1</v>
      </c>
      <c r="V81" s="35" t="s">
        <v>3</v>
      </c>
      <c r="W81" s="36">
        <v>0</v>
      </c>
      <c r="X81" s="35">
        <v>1</v>
      </c>
      <c r="Y81" s="35" t="s">
        <v>3</v>
      </c>
      <c r="Z81" s="36">
        <v>1</v>
      </c>
      <c r="AA81" s="35">
        <v>1</v>
      </c>
      <c r="AB81" s="35" t="s">
        <v>3</v>
      </c>
      <c r="AC81" s="36">
        <v>1</v>
      </c>
      <c r="AD81" s="35">
        <v>1</v>
      </c>
      <c r="AE81" s="35" t="s">
        <v>3</v>
      </c>
      <c r="AF81" s="36">
        <v>1</v>
      </c>
      <c r="AG81" s="35">
        <v>1</v>
      </c>
      <c r="AH81" s="35" t="s">
        <v>3</v>
      </c>
      <c r="AI81" s="36">
        <v>0</v>
      </c>
      <c r="AJ81" s="35">
        <v>2</v>
      </c>
      <c r="AK81" s="35" t="s">
        <v>3</v>
      </c>
      <c r="AL81" s="36">
        <v>1</v>
      </c>
      <c r="AM81" s="35">
        <v>2</v>
      </c>
      <c r="AN81" s="35" t="s">
        <v>3</v>
      </c>
      <c r="AO81" s="36">
        <v>1</v>
      </c>
      <c r="AP81" s="35">
        <v>1</v>
      </c>
      <c r="AQ81" s="35" t="s">
        <v>3</v>
      </c>
      <c r="AR81" s="36">
        <v>0</v>
      </c>
      <c r="AS81" s="35">
        <v>1</v>
      </c>
      <c r="AT81" s="35" t="s">
        <v>3</v>
      </c>
      <c r="AU81" s="36">
        <v>1</v>
      </c>
      <c r="AV81" s="35">
        <v>1</v>
      </c>
      <c r="AW81" s="35" t="s">
        <v>3</v>
      </c>
      <c r="AX81" s="36">
        <v>1</v>
      </c>
      <c r="AY81" s="35">
        <v>0</v>
      </c>
      <c r="AZ81" s="35" t="s">
        <v>3</v>
      </c>
      <c r="BA81" s="36">
        <v>2</v>
      </c>
      <c r="BB81" s="35">
        <v>2</v>
      </c>
      <c r="BC81" s="35" t="s">
        <v>3</v>
      </c>
      <c r="BD81" s="36">
        <v>2</v>
      </c>
      <c r="BF81" s="35">
        <v>2</v>
      </c>
      <c r="BG81" s="35" t="s">
        <v>3</v>
      </c>
      <c r="BH81" s="36">
        <v>0</v>
      </c>
      <c r="BI81" s="289">
        <v>1</v>
      </c>
      <c r="BJ81" s="289" t="s">
        <v>3</v>
      </c>
      <c r="BK81" s="290">
        <v>0</v>
      </c>
      <c r="BL81" s="35">
        <v>1</v>
      </c>
      <c r="BM81" s="35" t="s">
        <v>3</v>
      </c>
      <c r="BN81" s="36">
        <v>2</v>
      </c>
      <c r="BO81" s="375">
        <v>1</v>
      </c>
      <c r="BP81" s="375" t="s">
        <v>3</v>
      </c>
      <c r="BQ81" s="376">
        <v>2</v>
      </c>
      <c r="BR81" s="35">
        <v>1</v>
      </c>
      <c r="BS81" s="35" t="s">
        <v>3</v>
      </c>
      <c r="BT81" s="36">
        <v>3</v>
      </c>
      <c r="BU81" s="35">
        <v>1</v>
      </c>
      <c r="BV81" s="35" t="s">
        <v>3</v>
      </c>
      <c r="BW81" s="36">
        <v>1</v>
      </c>
      <c r="BX81" s="35">
        <v>1</v>
      </c>
      <c r="BY81" s="35" t="s">
        <v>3</v>
      </c>
      <c r="BZ81" s="36">
        <v>0</v>
      </c>
      <c r="CA81" s="35">
        <v>2</v>
      </c>
      <c r="CB81" s="35" t="s">
        <v>3</v>
      </c>
      <c r="CC81" s="36">
        <v>1</v>
      </c>
      <c r="CD81" s="35">
        <v>2</v>
      </c>
      <c r="CE81" s="35" t="s">
        <v>3</v>
      </c>
      <c r="CF81" s="36">
        <v>1</v>
      </c>
      <c r="CG81" s="35">
        <v>0</v>
      </c>
      <c r="CH81" s="35" t="s">
        <v>3</v>
      </c>
      <c r="CI81" s="36">
        <v>1</v>
      </c>
      <c r="CJ81" s="35">
        <v>1</v>
      </c>
      <c r="CK81" s="35" t="s">
        <v>3</v>
      </c>
      <c r="CL81" s="36">
        <v>1</v>
      </c>
      <c r="CM81" s="35">
        <v>2</v>
      </c>
      <c r="CN81" s="35" t="s">
        <v>3</v>
      </c>
      <c r="CO81" s="36">
        <v>2</v>
      </c>
      <c r="CP81" s="35">
        <v>1</v>
      </c>
      <c r="CQ81" s="35" t="s">
        <v>3</v>
      </c>
      <c r="CR81" s="36">
        <v>0</v>
      </c>
      <c r="CS81" s="35">
        <v>2</v>
      </c>
      <c r="CT81" s="35" t="s">
        <v>3</v>
      </c>
      <c r="CU81" s="36">
        <v>1</v>
      </c>
      <c r="CV81" s="343">
        <v>0</v>
      </c>
      <c r="CW81" s="343" t="s">
        <v>3</v>
      </c>
      <c r="CX81" s="344">
        <v>1</v>
      </c>
      <c r="CY81" s="35">
        <v>0</v>
      </c>
      <c r="CZ81" s="35" t="s">
        <v>3</v>
      </c>
      <c r="DA81" s="36">
        <v>0</v>
      </c>
      <c r="DB81" s="35">
        <v>2</v>
      </c>
      <c r="DC81" s="35" t="s">
        <v>3</v>
      </c>
      <c r="DD81" s="36">
        <v>2</v>
      </c>
      <c r="DF81" s="284">
        <f t="shared" si="72"/>
        <v>2</v>
      </c>
      <c r="DI81" s="284">
        <f t="shared" si="73"/>
        <v>0</v>
      </c>
      <c r="DL81" s="284">
        <f>IF(F81="",0,IF(AND(F81=O81,H81=Q81),3,IF(F81-O81=H81-Q81,2,IF((F81-H81)*(O81-Q81)&gt;0,1,0))))</f>
        <v>3</v>
      </c>
      <c r="DO81" s="284">
        <f>IF(F81="",0,IF(AND(F81=R81,H81=T81),3,IF(F81-R81=H81-T81,2,IF((F81-H81)*(R81-T81)&gt;0,1,0))))</f>
        <v>2</v>
      </c>
      <c r="DR81" s="284">
        <f>IF(F81="",0,IF(AND(F81=U81,H81=W81),3,IF(F81-U81=H81-W81,2,IF((F81-H81)*(U81-W81)&gt;0,1,0))))</f>
        <v>0</v>
      </c>
      <c r="DU81" s="284">
        <f>IF(F81="",0,IF(AND(F81=X81,H81=Z81),3,IF(F81-X81=H81-Z81,2,IF((F81-H81)*(X81-Z81)&gt;0,1,0))))</f>
        <v>0</v>
      </c>
      <c r="DX81" s="284">
        <f>IF(F81="",0,IF(AND(F81=AA81,H81=AC81),3,IF(F81-AA81=H81-AC81,2,IF((F81-H81)*(AA81-AC81)&gt;0,1,0))))</f>
        <v>0</v>
      </c>
      <c r="EA81" s="284">
        <f>IF(F81="",0,IF(AND(F81=AD81,H81=AF81),3,IF(F81-AD81=H81-AF81,2,IF((F81-H81)*(AD81-AF81)&gt;0,1,0))))</f>
        <v>0</v>
      </c>
      <c r="ED81" s="284">
        <f>IF(F81="",0,IF(AND(F81=AG81,H81=AI81),3,IF(F81-AG81=H81-AI81,2,IF((F81-H81)*(AG81-AI81)&gt;0,1,0))))</f>
        <v>0</v>
      </c>
      <c r="EG81" s="284">
        <f t="shared" si="74"/>
        <v>0</v>
      </c>
      <c r="EJ81" s="284">
        <f>IF(F81="",0,IF(AND(F81=AM81,H81=AO81),3,IF(F81-AM81=H81-AO81,2,IF((F81-H81)*(AM81-AO81)&gt;0,1,0))))</f>
        <v>0</v>
      </c>
      <c r="EM81" s="284">
        <f>IF(F81="",0,IF(AND(F81=AP81,H81=AR81),3,IF(F81-AP81=H81-AR81,2,IF((F81-H81)*(AP81-AR81)&gt;0,1,0))))</f>
        <v>0</v>
      </c>
      <c r="EP81" s="284">
        <f>IF(F81="",0,IF(AND(F81=AS81,H81=AU81),3,IF(F81-AS81=H81-AU81,2,IF((F81-H81)*(AS81-AU81)&gt;0,1,0))))</f>
        <v>0</v>
      </c>
      <c r="ES81" s="284">
        <f>IF(F81="",0,IF(AND(F81=AV81,H81=AX81),3,IF(F81-AV81=H81-AX81,2,IF((F81-H81)*(AV81-AX81)&gt;0,1,0))))</f>
        <v>0</v>
      </c>
      <c r="EV81" s="284">
        <f t="shared" si="75"/>
        <v>1</v>
      </c>
      <c r="EY81" s="284">
        <f t="shared" si="76"/>
        <v>0</v>
      </c>
      <c r="EZ81" s="284">
        <f t="shared" si="77"/>
        <v>0</v>
      </c>
      <c r="FA81" s="284">
        <f t="shared" si="53"/>
        <v>0</v>
      </c>
      <c r="FB81" s="284">
        <f t="shared" si="38"/>
        <v>3</v>
      </c>
      <c r="FC81" s="284">
        <f t="shared" si="39"/>
        <v>3</v>
      </c>
      <c r="FD81" s="284">
        <f t="shared" si="52"/>
        <v>1</v>
      </c>
      <c r="FE81" s="284">
        <f t="shared" si="40"/>
        <v>0</v>
      </c>
      <c r="FF81" s="284">
        <f t="shared" si="41"/>
        <v>0</v>
      </c>
      <c r="FG81" s="284">
        <f t="shared" si="42"/>
        <v>0</v>
      </c>
      <c r="FH81" s="284">
        <f t="shared" si="43"/>
        <v>0</v>
      </c>
      <c r="FI81" s="284">
        <f t="shared" si="44"/>
        <v>2</v>
      </c>
      <c r="FJ81" s="284">
        <f t="shared" si="45"/>
        <v>0</v>
      </c>
      <c r="FK81" s="284">
        <f t="shared" si="46"/>
        <v>0</v>
      </c>
      <c r="FL81" s="284">
        <f t="shared" si="47"/>
        <v>0</v>
      </c>
      <c r="FM81" s="284">
        <f t="shared" si="48"/>
        <v>0</v>
      </c>
      <c r="FN81" s="284">
        <f t="shared" si="49"/>
        <v>2</v>
      </c>
      <c r="FO81" s="284">
        <f t="shared" si="50"/>
        <v>0</v>
      </c>
      <c r="FP81" s="284">
        <f t="shared" si="51"/>
        <v>0</v>
      </c>
    </row>
    <row r="82" spans="1:172" ht="12.75">
      <c r="A82" s="40"/>
      <c r="B82" s="24" t="s">
        <v>107</v>
      </c>
      <c r="C82" s="37" t="str">
        <f>A81</f>
        <v>Kamerun</v>
      </c>
      <c r="D82" s="38" t="s">
        <v>3</v>
      </c>
      <c r="E82" s="38" t="str">
        <f>A78</f>
        <v>Niederlande</v>
      </c>
      <c r="F82" s="185">
        <f>IF(aktuell!F45="","",aktuell!$F$45)</f>
        <v>1</v>
      </c>
      <c r="G82" s="185" t="s">
        <v>3</v>
      </c>
      <c r="H82" s="186">
        <f>IF(aktuell!H45="","",aktuell!$H$45)</f>
        <v>2</v>
      </c>
      <c r="I82" s="38">
        <v>0</v>
      </c>
      <c r="J82" s="38" t="s">
        <v>3</v>
      </c>
      <c r="K82" s="39">
        <v>1</v>
      </c>
      <c r="L82" s="38">
        <v>1</v>
      </c>
      <c r="M82" s="38" t="s">
        <v>3</v>
      </c>
      <c r="N82" s="39">
        <v>2</v>
      </c>
      <c r="O82" s="244">
        <v>1</v>
      </c>
      <c r="P82" s="244" t="s">
        <v>3</v>
      </c>
      <c r="Q82" s="245">
        <v>1</v>
      </c>
      <c r="R82" s="38">
        <v>1</v>
      </c>
      <c r="S82" s="38" t="s">
        <v>3</v>
      </c>
      <c r="T82" s="39">
        <v>1</v>
      </c>
      <c r="U82" s="38">
        <v>2</v>
      </c>
      <c r="V82" s="38" t="s">
        <v>3</v>
      </c>
      <c r="W82" s="39">
        <v>2</v>
      </c>
      <c r="X82" s="38">
        <v>1</v>
      </c>
      <c r="Y82" s="38" t="s">
        <v>3</v>
      </c>
      <c r="Z82" s="39">
        <v>1</v>
      </c>
      <c r="AA82" s="38">
        <v>1</v>
      </c>
      <c r="AB82" s="38" t="s">
        <v>3</v>
      </c>
      <c r="AC82" s="39">
        <v>3</v>
      </c>
      <c r="AD82" s="38">
        <v>1</v>
      </c>
      <c r="AE82" s="38" t="s">
        <v>3</v>
      </c>
      <c r="AF82" s="39">
        <v>2</v>
      </c>
      <c r="AG82" s="38">
        <v>1</v>
      </c>
      <c r="AH82" s="38" t="s">
        <v>3</v>
      </c>
      <c r="AI82" s="39">
        <v>1</v>
      </c>
      <c r="AJ82" s="38">
        <v>1</v>
      </c>
      <c r="AK82" s="38" t="s">
        <v>3</v>
      </c>
      <c r="AL82" s="39">
        <v>2</v>
      </c>
      <c r="AM82" s="38">
        <v>1</v>
      </c>
      <c r="AN82" s="38" t="s">
        <v>3</v>
      </c>
      <c r="AO82" s="39">
        <v>1</v>
      </c>
      <c r="AP82" s="38">
        <v>1</v>
      </c>
      <c r="AQ82" s="38" t="s">
        <v>3</v>
      </c>
      <c r="AR82" s="39">
        <v>1</v>
      </c>
      <c r="AS82" s="38">
        <v>1</v>
      </c>
      <c r="AT82" s="38" t="s">
        <v>3</v>
      </c>
      <c r="AU82" s="39">
        <v>3</v>
      </c>
      <c r="AV82" s="38">
        <v>1</v>
      </c>
      <c r="AW82" s="38" t="s">
        <v>3</v>
      </c>
      <c r="AX82" s="39">
        <v>0</v>
      </c>
      <c r="AY82" s="38">
        <v>0</v>
      </c>
      <c r="AZ82" s="38" t="s">
        <v>3</v>
      </c>
      <c r="BA82" s="39">
        <v>2</v>
      </c>
      <c r="BB82" s="38">
        <v>2</v>
      </c>
      <c r="BC82" s="38" t="s">
        <v>3</v>
      </c>
      <c r="BD82" s="39">
        <v>3</v>
      </c>
      <c r="BF82" s="38">
        <v>1</v>
      </c>
      <c r="BG82" s="38" t="s">
        <v>3</v>
      </c>
      <c r="BH82" s="39">
        <v>1</v>
      </c>
      <c r="BI82" s="291">
        <v>0</v>
      </c>
      <c r="BJ82" s="291" t="s">
        <v>3</v>
      </c>
      <c r="BK82" s="292">
        <v>1</v>
      </c>
      <c r="BL82" s="38">
        <v>0</v>
      </c>
      <c r="BM82" s="38" t="s">
        <v>3</v>
      </c>
      <c r="BN82" s="39">
        <v>3</v>
      </c>
      <c r="BO82" s="377">
        <v>1</v>
      </c>
      <c r="BP82" s="377" t="s">
        <v>3</v>
      </c>
      <c r="BQ82" s="378">
        <v>3</v>
      </c>
      <c r="BR82" s="38">
        <v>1</v>
      </c>
      <c r="BS82" s="38" t="s">
        <v>3</v>
      </c>
      <c r="BT82" s="39">
        <v>3</v>
      </c>
      <c r="BU82" s="38">
        <v>1</v>
      </c>
      <c r="BV82" s="38" t="s">
        <v>3</v>
      </c>
      <c r="BW82" s="39">
        <v>2</v>
      </c>
      <c r="BX82" s="38">
        <v>2</v>
      </c>
      <c r="BY82" s="38" t="s">
        <v>3</v>
      </c>
      <c r="BZ82" s="39">
        <v>2</v>
      </c>
      <c r="CA82" s="38">
        <v>2</v>
      </c>
      <c r="CB82" s="38" t="s">
        <v>3</v>
      </c>
      <c r="CC82" s="39">
        <v>3</v>
      </c>
      <c r="CD82" s="38">
        <v>1</v>
      </c>
      <c r="CE82" s="38" t="s">
        <v>3</v>
      </c>
      <c r="CF82" s="39">
        <v>2</v>
      </c>
      <c r="CG82" s="38">
        <v>0</v>
      </c>
      <c r="CH82" s="38" t="s">
        <v>3</v>
      </c>
      <c r="CI82" s="39">
        <v>2</v>
      </c>
      <c r="CJ82" s="38">
        <v>0</v>
      </c>
      <c r="CK82" s="38" t="s">
        <v>3</v>
      </c>
      <c r="CL82" s="39">
        <v>2</v>
      </c>
      <c r="CM82" s="38">
        <v>1</v>
      </c>
      <c r="CN82" s="38" t="s">
        <v>3</v>
      </c>
      <c r="CO82" s="39">
        <v>2</v>
      </c>
      <c r="CP82" s="38">
        <v>2</v>
      </c>
      <c r="CQ82" s="38" t="s">
        <v>3</v>
      </c>
      <c r="CR82" s="39">
        <v>1</v>
      </c>
      <c r="CS82" s="38">
        <v>1</v>
      </c>
      <c r="CT82" s="38" t="s">
        <v>3</v>
      </c>
      <c r="CU82" s="39">
        <v>3</v>
      </c>
      <c r="CV82" s="345">
        <v>2</v>
      </c>
      <c r="CW82" s="345" t="s">
        <v>3</v>
      </c>
      <c r="CX82" s="346">
        <v>2</v>
      </c>
      <c r="CY82" s="38">
        <v>1</v>
      </c>
      <c r="CZ82" s="38" t="s">
        <v>3</v>
      </c>
      <c r="DA82" s="39">
        <v>2</v>
      </c>
      <c r="DB82" s="38">
        <v>1</v>
      </c>
      <c r="DC82" s="38" t="s">
        <v>3</v>
      </c>
      <c r="DD82" s="39">
        <v>3</v>
      </c>
      <c r="DF82" s="284">
        <f t="shared" si="72"/>
        <v>2</v>
      </c>
      <c r="DI82" s="284">
        <f t="shared" si="73"/>
        <v>3</v>
      </c>
      <c r="DL82" s="284">
        <f>IF(F82="",0,IF(AND(F82=O82,H82=Q82),3,IF(F82-O82=H82-Q82,2,IF((F82-H82)*(O82-Q82)&gt;0,1,0))))</f>
        <v>0</v>
      </c>
      <c r="DO82" s="284">
        <f>IF(F82="",0,IF(AND(F82=R82,H82=T82),3,IF(F82-R82=H82-T82,2,IF((F82-H82)*(R82-T82)&gt;0,1,0))))</f>
        <v>0</v>
      </c>
      <c r="DR82" s="284">
        <f>IF(F82="",0,IF(AND(F82=U82,H82=W82),3,IF(F82-U82=H82-W82,2,IF((F82-H82)*(U82-W82)&gt;0,1,0))))</f>
        <v>0</v>
      </c>
      <c r="DU82" s="284">
        <f>IF(F82="",0,IF(AND(F82=X82,H82=Z82),3,IF(F82-X82=H82-Z82,2,IF((F82-H82)*(X82-Z82)&gt;0,1,0))))</f>
        <v>0</v>
      </c>
      <c r="DX82" s="284">
        <f>IF(F82="",0,IF(AND(F82=AA82,H82=AC82),3,IF(F82-AA82=H82-AC82,2,IF((F82-H82)*(AA82-AC82)&gt;0,1,0))))</f>
        <v>1</v>
      </c>
      <c r="EA82" s="284">
        <f>IF(F82="",0,IF(AND(F82=AD82,H82=AF82),3,IF(F82-AD82=H82-AF82,2,IF((F82-H82)*(AD82-AF82)&gt;0,1,0))))</f>
        <v>3</v>
      </c>
      <c r="ED82" s="284">
        <f>IF(F82="",0,IF(AND(F82=AG82,H82=AI82),3,IF(F82-AG82=H82-AI82,2,IF((F82-H82)*(AG82-AI82)&gt;0,1,0))))</f>
        <v>0</v>
      </c>
      <c r="EG82" s="284">
        <f t="shared" si="74"/>
        <v>3</v>
      </c>
      <c r="EJ82" s="284">
        <f>IF(F82="",0,IF(AND(F82=AM82,H82=AO82),3,IF(F82-AM82=H82-AO82,2,IF((F82-H82)*(AM82-AO82)&gt;0,1,0))))</f>
        <v>0</v>
      </c>
      <c r="EM82" s="284">
        <f>IF(F82="",0,IF(AND(F82=AP82,H82=AR82),3,IF(F82-AP82=H82-AR82,2,IF((F82-H82)*(AP82-AR82)&gt;0,1,0))))</f>
        <v>0</v>
      </c>
      <c r="EP82" s="284">
        <f>IF(F82="",0,IF(AND(F82=AS82,H82=AU82),3,IF(F82-AS82=H82-AU82,2,IF((F82-H82)*(AS82-AU82)&gt;0,1,0))))</f>
        <v>1</v>
      </c>
      <c r="ES82" s="284">
        <f>IF(F82="",0,IF(AND(F82=AV82,H82=AX82),3,IF(F82-AV82=H82-AX82,2,IF((F82-H82)*(AV82-AX82)&gt;0,1,0))))</f>
        <v>0</v>
      </c>
      <c r="EV82" s="284">
        <f t="shared" si="75"/>
        <v>1</v>
      </c>
      <c r="EY82" s="284">
        <f t="shared" si="76"/>
        <v>2</v>
      </c>
      <c r="EZ82" s="284">
        <f t="shared" si="77"/>
        <v>0</v>
      </c>
      <c r="FA82" s="284">
        <f t="shared" si="53"/>
        <v>2</v>
      </c>
      <c r="FB82" s="284">
        <f t="shared" si="38"/>
        <v>1</v>
      </c>
      <c r="FC82" s="284">
        <f t="shared" si="39"/>
        <v>1</v>
      </c>
      <c r="FD82" s="284">
        <f t="shared" si="52"/>
        <v>1</v>
      </c>
      <c r="FE82" s="284">
        <f t="shared" si="40"/>
        <v>3</v>
      </c>
      <c r="FF82" s="284">
        <f t="shared" si="41"/>
        <v>0</v>
      </c>
      <c r="FG82" s="284">
        <f t="shared" si="42"/>
        <v>2</v>
      </c>
      <c r="FH82" s="284">
        <f t="shared" si="43"/>
        <v>3</v>
      </c>
      <c r="FI82" s="284">
        <f t="shared" si="44"/>
        <v>1</v>
      </c>
      <c r="FJ82" s="284">
        <f t="shared" si="45"/>
        <v>1</v>
      </c>
      <c r="FK82" s="284">
        <f t="shared" si="46"/>
        <v>3</v>
      </c>
      <c r="FL82" s="284">
        <f t="shared" si="47"/>
        <v>0</v>
      </c>
      <c r="FM82" s="284">
        <f t="shared" si="48"/>
        <v>1</v>
      </c>
      <c r="FN82" s="284">
        <f t="shared" si="49"/>
        <v>0</v>
      </c>
      <c r="FO82" s="284">
        <f t="shared" si="50"/>
        <v>3</v>
      </c>
      <c r="FP82" s="284">
        <f t="shared" si="51"/>
        <v>1</v>
      </c>
    </row>
    <row r="83" spans="1:172" ht="12.75">
      <c r="A83" s="41"/>
      <c r="B83" s="42" t="s">
        <v>106</v>
      </c>
      <c r="C83" s="43" t="str">
        <f>A79</f>
        <v>Dänemark</v>
      </c>
      <c r="D83" s="44" t="s">
        <v>3</v>
      </c>
      <c r="E83" s="44" t="str">
        <f>A80</f>
        <v>Japan</v>
      </c>
      <c r="F83" s="187">
        <f>IF(aktuell!F46="","",aktuell!$F$46)</f>
        <v>1</v>
      </c>
      <c r="G83" s="187" t="s">
        <v>3</v>
      </c>
      <c r="H83" s="188">
        <f>IF(aktuell!H46="","",aktuell!$H$46)</f>
        <v>3</v>
      </c>
      <c r="I83" s="44">
        <v>1</v>
      </c>
      <c r="J83" s="44" t="s">
        <v>3</v>
      </c>
      <c r="K83" s="45">
        <v>0</v>
      </c>
      <c r="L83" s="44">
        <v>1</v>
      </c>
      <c r="M83" s="44" t="s">
        <v>3</v>
      </c>
      <c r="N83" s="45">
        <v>1</v>
      </c>
      <c r="O83" s="246">
        <v>2</v>
      </c>
      <c r="P83" s="246" t="s">
        <v>3</v>
      </c>
      <c r="Q83" s="247">
        <v>1</v>
      </c>
      <c r="R83" s="44">
        <v>2</v>
      </c>
      <c r="S83" s="44" t="s">
        <v>3</v>
      </c>
      <c r="T83" s="45">
        <v>0</v>
      </c>
      <c r="U83" s="44">
        <v>1</v>
      </c>
      <c r="V83" s="44" t="s">
        <v>3</v>
      </c>
      <c r="W83" s="45">
        <v>1</v>
      </c>
      <c r="X83" s="44">
        <v>2</v>
      </c>
      <c r="Y83" s="44" t="s">
        <v>3</v>
      </c>
      <c r="Z83" s="45">
        <v>0</v>
      </c>
      <c r="AA83" s="44">
        <v>2</v>
      </c>
      <c r="AB83" s="44" t="s">
        <v>3</v>
      </c>
      <c r="AC83" s="45">
        <v>0</v>
      </c>
      <c r="AD83" s="44">
        <v>1</v>
      </c>
      <c r="AE83" s="44" t="s">
        <v>3</v>
      </c>
      <c r="AF83" s="45">
        <v>1</v>
      </c>
      <c r="AG83" s="44">
        <v>1</v>
      </c>
      <c r="AH83" s="44" t="s">
        <v>3</v>
      </c>
      <c r="AI83" s="45">
        <v>2</v>
      </c>
      <c r="AJ83" s="44">
        <v>0</v>
      </c>
      <c r="AK83" s="44" t="s">
        <v>3</v>
      </c>
      <c r="AL83" s="45">
        <v>2</v>
      </c>
      <c r="AM83" s="44">
        <v>1</v>
      </c>
      <c r="AN83" s="44" t="s">
        <v>3</v>
      </c>
      <c r="AO83" s="45">
        <v>0</v>
      </c>
      <c r="AP83" s="44">
        <v>1</v>
      </c>
      <c r="AQ83" s="44" t="s">
        <v>3</v>
      </c>
      <c r="AR83" s="45">
        <v>0</v>
      </c>
      <c r="AS83" s="44">
        <v>2</v>
      </c>
      <c r="AT83" s="44" t="s">
        <v>3</v>
      </c>
      <c r="AU83" s="45">
        <v>0</v>
      </c>
      <c r="AV83" s="44">
        <v>1</v>
      </c>
      <c r="AW83" s="44" t="s">
        <v>3</v>
      </c>
      <c r="AX83" s="45">
        <v>2</v>
      </c>
      <c r="AY83" s="44">
        <v>2</v>
      </c>
      <c r="AZ83" s="44" t="s">
        <v>3</v>
      </c>
      <c r="BA83" s="45">
        <v>1</v>
      </c>
      <c r="BB83" s="44">
        <v>2</v>
      </c>
      <c r="BC83" s="44" t="s">
        <v>3</v>
      </c>
      <c r="BD83" s="45">
        <v>2</v>
      </c>
      <c r="BF83" s="44">
        <v>3</v>
      </c>
      <c r="BG83" s="44" t="s">
        <v>3</v>
      </c>
      <c r="BH83" s="45">
        <v>1</v>
      </c>
      <c r="BI83" s="293">
        <v>1</v>
      </c>
      <c r="BJ83" s="293" t="s">
        <v>3</v>
      </c>
      <c r="BK83" s="294">
        <v>1</v>
      </c>
      <c r="BL83" s="44">
        <v>1</v>
      </c>
      <c r="BM83" s="44" t="s">
        <v>3</v>
      </c>
      <c r="BN83" s="45">
        <v>2</v>
      </c>
      <c r="BO83" s="379">
        <v>1</v>
      </c>
      <c r="BP83" s="379" t="s">
        <v>3</v>
      </c>
      <c r="BQ83" s="380">
        <v>0</v>
      </c>
      <c r="BR83" s="44">
        <v>1</v>
      </c>
      <c r="BS83" s="44" t="s">
        <v>3</v>
      </c>
      <c r="BT83" s="45">
        <v>1</v>
      </c>
      <c r="BU83" s="44">
        <v>1</v>
      </c>
      <c r="BV83" s="44" t="s">
        <v>3</v>
      </c>
      <c r="BW83" s="45">
        <v>2</v>
      </c>
      <c r="BX83" s="44">
        <v>1</v>
      </c>
      <c r="BY83" s="44" t="s">
        <v>3</v>
      </c>
      <c r="BZ83" s="45">
        <v>0</v>
      </c>
      <c r="CA83" s="44">
        <v>1</v>
      </c>
      <c r="CB83" s="44" t="s">
        <v>3</v>
      </c>
      <c r="CC83" s="45">
        <v>0</v>
      </c>
      <c r="CD83" s="44">
        <v>2</v>
      </c>
      <c r="CE83" s="44" t="s">
        <v>3</v>
      </c>
      <c r="CF83" s="45">
        <v>1</v>
      </c>
      <c r="CG83" s="44">
        <v>2</v>
      </c>
      <c r="CH83" s="44" t="s">
        <v>3</v>
      </c>
      <c r="CI83" s="45">
        <v>2</v>
      </c>
      <c r="CJ83" s="44">
        <v>1</v>
      </c>
      <c r="CK83" s="44" t="s">
        <v>3</v>
      </c>
      <c r="CL83" s="45">
        <v>0</v>
      </c>
      <c r="CM83" s="44">
        <v>2</v>
      </c>
      <c r="CN83" s="44" t="s">
        <v>3</v>
      </c>
      <c r="CO83" s="45">
        <v>1</v>
      </c>
      <c r="CP83" s="44">
        <v>1</v>
      </c>
      <c r="CQ83" s="44" t="s">
        <v>3</v>
      </c>
      <c r="CR83" s="45">
        <v>1</v>
      </c>
      <c r="CS83" s="44">
        <v>2</v>
      </c>
      <c r="CT83" s="44" t="s">
        <v>3</v>
      </c>
      <c r="CU83" s="45">
        <v>1</v>
      </c>
      <c r="CV83" s="347">
        <v>2</v>
      </c>
      <c r="CW83" s="347" t="s">
        <v>3</v>
      </c>
      <c r="CX83" s="348">
        <v>2</v>
      </c>
      <c r="CY83" s="44">
        <v>1</v>
      </c>
      <c r="CZ83" s="44" t="s">
        <v>3</v>
      </c>
      <c r="DA83" s="45">
        <v>0</v>
      </c>
      <c r="DB83" s="44">
        <v>3</v>
      </c>
      <c r="DC83" s="44" t="s">
        <v>3</v>
      </c>
      <c r="DD83" s="45">
        <v>1</v>
      </c>
      <c r="DF83" s="284">
        <f t="shared" si="72"/>
        <v>0</v>
      </c>
      <c r="DI83" s="284">
        <f t="shared" si="73"/>
        <v>0</v>
      </c>
      <c r="DL83" s="284">
        <f>IF(F83="",0,IF(AND(F83=O83,H83=Q83),3,IF(F83-O83=H83-Q83,2,IF((F83-H83)*(O83-Q83)&gt;0,1,0))))</f>
        <v>0</v>
      </c>
      <c r="DO83" s="284">
        <f>IF(F83="",0,IF(AND(F83=R83,H83=T83),3,IF(F83-R83=H83-T83,2,IF((F83-H83)*(R83-T83)&gt;0,1,0))))</f>
        <v>0</v>
      </c>
      <c r="DR83" s="284">
        <f>IF(F83="",0,IF(AND(F83=U83,H83=W83),3,IF(F83-U83=H83-W83,2,IF((F83-H83)*(U83-W83)&gt;0,1,0))))</f>
        <v>0</v>
      </c>
      <c r="DU83" s="284">
        <f>IF(F83="",0,IF(AND(F83=X83,H83=Z83),3,IF(F83-X83=H83-Z83,2,IF((F83-H83)*(X83-Z83)&gt;0,1,0))))</f>
        <v>0</v>
      </c>
      <c r="DX83" s="284">
        <f>IF(F83="",0,IF(AND(F83=AA83,H83=AC83),3,IF(F83-AA83=H83-AC83,2,IF((F83-H83)*(AA83-AC83)&gt;0,1,0))))</f>
        <v>0</v>
      </c>
      <c r="EA83" s="284">
        <f>IF(F83="",0,IF(AND(F83=AD83,H83=AF83),3,IF(F83-AD83=H83-AF83,2,IF((F83-H83)*(AD83-AF83)&gt;0,1,0))))</f>
        <v>0</v>
      </c>
      <c r="ED83" s="284">
        <f>IF(F83="",0,IF(AND(F83=AG83,H83=AI83),3,IF(F83-AG83=H83-AI83,2,IF((F83-H83)*(AG83-AI83)&gt;0,1,0))))</f>
        <v>1</v>
      </c>
      <c r="EG83" s="284">
        <f t="shared" si="74"/>
        <v>2</v>
      </c>
      <c r="EJ83" s="284">
        <f>IF(F83="",0,IF(AND(F83=AM83,H83=AO83),3,IF(F83-AM83=H83-AO83,2,IF((F83-H83)*(AM83-AO83)&gt;0,1,0))))</f>
        <v>0</v>
      </c>
      <c r="EM83" s="284">
        <f>IF(F83="",0,IF(AND(F83=AP83,H83=AR83),3,IF(F83-AP83=H83-AR83,2,IF((F83-H83)*(AP83-AR83)&gt;0,1,0))))</f>
        <v>0</v>
      </c>
      <c r="EP83" s="284">
        <f>IF(F83="",0,IF(AND(F83=AS83,H83=AU83),3,IF(F83-AS83=H83-AU83,2,IF((F83-H83)*(AS83-AU83)&gt;0,1,0))))</f>
        <v>0</v>
      </c>
      <c r="ES83" s="284">
        <f>IF(F83="",0,IF(AND(F83=AV83,H83=AX83),3,IF(F83-AV83=H83-AX83,2,IF((F83-H83)*(AV83-AX83)&gt;0,1,0))))</f>
        <v>1</v>
      </c>
      <c r="EV83" s="284">
        <f t="shared" si="75"/>
        <v>0</v>
      </c>
      <c r="EY83" s="284">
        <f t="shared" si="76"/>
        <v>0</v>
      </c>
      <c r="EZ83" s="284">
        <f t="shared" si="77"/>
        <v>0</v>
      </c>
      <c r="FA83" s="284">
        <f t="shared" si="53"/>
        <v>0</v>
      </c>
      <c r="FB83" s="284">
        <f t="shared" si="38"/>
        <v>1</v>
      </c>
      <c r="FC83" s="284">
        <f t="shared" si="39"/>
        <v>0</v>
      </c>
      <c r="FD83" s="284">
        <f t="shared" si="52"/>
        <v>0</v>
      </c>
      <c r="FE83" s="284">
        <f t="shared" si="40"/>
        <v>1</v>
      </c>
      <c r="FF83" s="284">
        <f t="shared" si="41"/>
        <v>0</v>
      </c>
      <c r="FG83" s="284">
        <f t="shared" si="42"/>
        <v>0</v>
      </c>
      <c r="FH83" s="284">
        <f t="shared" si="43"/>
        <v>0</v>
      </c>
      <c r="FI83" s="284">
        <f t="shared" si="44"/>
        <v>0</v>
      </c>
      <c r="FJ83" s="284">
        <f t="shared" si="45"/>
        <v>0</v>
      </c>
      <c r="FK83" s="284">
        <f t="shared" si="46"/>
        <v>0</v>
      </c>
      <c r="FL83" s="284">
        <f t="shared" si="47"/>
        <v>0</v>
      </c>
      <c r="FM83" s="284">
        <f t="shared" si="48"/>
        <v>0</v>
      </c>
      <c r="FN83" s="284">
        <f t="shared" si="49"/>
        <v>0</v>
      </c>
      <c r="FO83" s="284">
        <f t="shared" si="50"/>
        <v>0</v>
      </c>
      <c r="FP83" s="284">
        <f t="shared" si="51"/>
        <v>0</v>
      </c>
    </row>
    <row r="84" spans="6:172" ht="12.75">
      <c r="F84" s="200">
        <f>IF(aktuell!F47="","",aktuell!$F$5)</f>
      </c>
      <c r="G84" s="192"/>
      <c r="H84" s="200">
        <f>IF(aktuell!H47="","",aktuell!$H$5)</f>
      </c>
      <c r="N84"/>
      <c r="O84" s="239"/>
      <c r="P84" s="239"/>
      <c r="Q84" s="239"/>
      <c r="BI84" s="286"/>
      <c r="BJ84" s="286"/>
      <c r="BK84" s="286"/>
      <c r="BO84" s="372"/>
      <c r="BP84" s="372"/>
      <c r="BQ84" s="372"/>
      <c r="CV84" s="340"/>
      <c r="CW84" s="340"/>
      <c r="CX84" s="340"/>
      <c r="FA84" s="284">
        <f t="shared" si="53"/>
        <v>0</v>
      </c>
      <c r="FB84" s="284">
        <f t="shared" si="38"/>
        <v>0</v>
      </c>
      <c r="FC84" s="284">
        <f t="shared" si="39"/>
        <v>0</v>
      </c>
      <c r="FD84" s="284">
        <f t="shared" si="52"/>
        <v>0</v>
      </c>
      <c r="FE84" s="284">
        <f t="shared" si="40"/>
        <v>0</v>
      </c>
      <c r="FF84" s="284">
        <f t="shared" si="41"/>
        <v>0</v>
      </c>
      <c r="FG84" s="284">
        <f t="shared" si="42"/>
        <v>0</v>
      </c>
      <c r="FH84" s="284">
        <f t="shared" si="43"/>
        <v>0</v>
      </c>
      <c r="FI84" s="284">
        <f t="shared" si="44"/>
        <v>0</v>
      </c>
      <c r="FJ84" s="284">
        <f t="shared" si="45"/>
        <v>0</v>
      </c>
      <c r="FK84" s="284">
        <f t="shared" si="46"/>
        <v>0</v>
      </c>
      <c r="FL84" s="284">
        <f t="shared" si="47"/>
        <v>0</v>
      </c>
      <c r="FM84" s="284">
        <f t="shared" si="48"/>
        <v>0</v>
      </c>
      <c r="FN84" s="284">
        <f t="shared" si="49"/>
        <v>0</v>
      </c>
      <c r="FO84" s="284">
        <f t="shared" si="50"/>
        <v>0</v>
      </c>
      <c r="FP84" s="284">
        <f t="shared" si="51"/>
        <v>0</v>
      </c>
    </row>
    <row r="85" spans="6:172" ht="12.75">
      <c r="F85" s="200">
        <f>IF(aktuell!F48="","",aktuell!$F$5)</f>
      </c>
      <c r="G85" s="192"/>
      <c r="H85" s="200">
        <f>IF(aktuell!H48="","",aktuell!$H$5)</f>
      </c>
      <c r="N85"/>
      <c r="O85" s="239"/>
      <c r="P85" s="239"/>
      <c r="Q85" s="239"/>
      <c r="BI85" s="286"/>
      <c r="BJ85" s="286"/>
      <c r="BK85" s="286"/>
      <c r="BO85" s="372"/>
      <c r="BP85" s="372"/>
      <c r="BQ85" s="372"/>
      <c r="CV85" s="340"/>
      <c r="CW85" s="340"/>
      <c r="CX85" s="340"/>
      <c r="FA85" s="284">
        <f t="shared" si="53"/>
        <v>0</v>
      </c>
      <c r="FB85" s="284">
        <f t="shared" si="38"/>
        <v>0</v>
      </c>
      <c r="FC85" s="284">
        <f t="shared" si="39"/>
        <v>0</v>
      </c>
      <c r="FD85" s="284">
        <f t="shared" si="52"/>
        <v>0</v>
      </c>
      <c r="FE85" s="284">
        <f t="shared" si="40"/>
        <v>0</v>
      </c>
      <c r="FF85" s="284">
        <f t="shared" si="41"/>
        <v>0</v>
      </c>
      <c r="FG85" s="284">
        <f t="shared" si="42"/>
        <v>0</v>
      </c>
      <c r="FH85" s="284">
        <f t="shared" si="43"/>
        <v>0</v>
      </c>
      <c r="FI85" s="284">
        <f t="shared" si="44"/>
        <v>0</v>
      </c>
      <c r="FJ85" s="284">
        <f t="shared" si="45"/>
        <v>0</v>
      </c>
      <c r="FK85" s="284">
        <f t="shared" si="46"/>
        <v>0</v>
      </c>
      <c r="FL85" s="284">
        <f t="shared" si="47"/>
        <v>0</v>
      </c>
      <c r="FM85" s="284">
        <f t="shared" si="48"/>
        <v>0</v>
      </c>
      <c r="FN85" s="284">
        <f t="shared" si="49"/>
        <v>0</v>
      </c>
      <c r="FO85" s="284">
        <f t="shared" si="50"/>
        <v>0</v>
      </c>
      <c r="FP85" s="284">
        <f t="shared" si="51"/>
        <v>0</v>
      </c>
    </row>
    <row r="86" spans="1:172" ht="15.75">
      <c r="A86" s="201" t="s">
        <v>36</v>
      </c>
      <c r="C86" s="8" t="s">
        <v>2</v>
      </c>
      <c r="F86" s="200">
        <f>IF(aktuell!F49="","",aktuell!$F$5)</f>
      </c>
      <c r="G86" s="192"/>
      <c r="H86" s="200">
        <f>IF(aktuell!H49="","",aktuell!$H$5)</f>
      </c>
      <c r="I86" s="176" t="s">
        <v>154</v>
      </c>
      <c r="J86" s="177"/>
      <c r="K86" s="178"/>
      <c r="L86" s="165" t="s">
        <v>159</v>
      </c>
      <c r="M86" s="165"/>
      <c r="N86" s="179"/>
      <c r="O86" s="180" t="s">
        <v>158</v>
      </c>
      <c r="P86" s="165"/>
      <c r="Q86" s="178"/>
      <c r="R86" s="165" t="s">
        <v>151</v>
      </c>
      <c r="S86" s="165"/>
      <c r="T86" s="165"/>
      <c r="U86" s="180" t="s">
        <v>162</v>
      </c>
      <c r="V86" s="165"/>
      <c r="W86" s="178"/>
      <c r="X86" s="165" t="s">
        <v>171</v>
      </c>
      <c r="Y86" s="165"/>
      <c r="Z86" s="165"/>
      <c r="AA86" s="180" t="s">
        <v>149</v>
      </c>
      <c r="AB86" s="165"/>
      <c r="AC86" s="178"/>
      <c r="AD86" s="165" t="s">
        <v>153</v>
      </c>
      <c r="AE86" s="165"/>
      <c r="AF86" s="165"/>
      <c r="AG86" s="180" t="s">
        <v>173</v>
      </c>
      <c r="AH86" s="165"/>
      <c r="AI86" s="178"/>
      <c r="AJ86" s="165" t="s">
        <v>175</v>
      </c>
      <c r="AK86" s="165"/>
      <c r="AL86" s="165"/>
      <c r="AM86" s="180" t="s">
        <v>176</v>
      </c>
      <c r="AN86" s="165"/>
      <c r="AO86" s="178"/>
      <c r="AP86" s="165" t="s">
        <v>179</v>
      </c>
      <c r="AQ86" s="165"/>
      <c r="AR86" s="165"/>
      <c r="AS86" s="180" t="s">
        <v>180</v>
      </c>
      <c r="AT86" s="165"/>
      <c r="AU86" s="178"/>
      <c r="AV86" s="165" t="s">
        <v>184</v>
      </c>
      <c r="AW86" s="165"/>
      <c r="AX86" s="165"/>
      <c r="AY86" s="202" t="s">
        <v>163</v>
      </c>
      <c r="AZ86" s="165"/>
      <c r="BA86" s="178"/>
      <c r="BB86" s="180" t="s">
        <v>189</v>
      </c>
      <c r="BC86" s="165"/>
      <c r="BD86" s="178"/>
      <c r="BF86" s="180" t="s">
        <v>190</v>
      </c>
      <c r="BG86" s="270"/>
      <c r="BH86" s="271"/>
      <c r="BI86" s="180" t="s">
        <v>192</v>
      </c>
      <c r="BJ86" s="270"/>
      <c r="BK86" s="271"/>
      <c r="BL86" s="180" t="s">
        <v>193</v>
      </c>
      <c r="BM86" s="270"/>
      <c r="BN86" s="271"/>
      <c r="BO86" s="180" t="s">
        <v>211</v>
      </c>
      <c r="BP86" s="270"/>
      <c r="BQ86" s="271"/>
      <c r="BR86" s="180" t="s">
        <v>196</v>
      </c>
      <c r="BS86" s="165"/>
      <c r="BT86" s="178"/>
      <c r="BU86" s="180" t="s">
        <v>197</v>
      </c>
      <c r="BV86" s="165"/>
      <c r="BW86" s="178"/>
      <c r="BX86" s="180" t="s">
        <v>198</v>
      </c>
      <c r="BY86" s="165"/>
      <c r="BZ86" s="178"/>
      <c r="CA86" s="180" t="s">
        <v>200</v>
      </c>
      <c r="CB86" s="165"/>
      <c r="CC86" s="178"/>
      <c r="CD86" s="180" t="s">
        <v>201</v>
      </c>
      <c r="CE86" s="165"/>
      <c r="CF86" s="178"/>
      <c r="CG86" s="180" t="s">
        <v>202</v>
      </c>
      <c r="CH86" s="165"/>
      <c r="CI86" s="178"/>
      <c r="CJ86" s="180" t="s">
        <v>204</v>
      </c>
      <c r="CK86" s="165"/>
      <c r="CL86" s="178"/>
      <c r="CM86" s="180" t="s">
        <v>205</v>
      </c>
      <c r="CN86" s="165"/>
      <c r="CO86" s="178"/>
      <c r="CP86" s="180" t="s">
        <v>206</v>
      </c>
      <c r="CQ86" s="165"/>
      <c r="CR86" s="178"/>
      <c r="CS86" s="180" t="s">
        <v>207</v>
      </c>
      <c r="CT86" s="165"/>
      <c r="CU86" s="178"/>
      <c r="CV86" s="180" t="s">
        <v>208</v>
      </c>
      <c r="CW86" s="165"/>
      <c r="CX86" s="178"/>
      <c r="CY86" s="180" t="s">
        <v>209</v>
      </c>
      <c r="CZ86" s="165"/>
      <c r="DA86" s="178"/>
      <c r="DB86" s="359" t="s">
        <v>210</v>
      </c>
      <c r="DC86" s="359"/>
      <c r="DD86" s="359"/>
      <c r="FA86" s="284">
        <f t="shared" si="53"/>
        <v>0</v>
      </c>
      <c r="FB86" s="284">
        <f t="shared" si="38"/>
        <v>0</v>
      </c>
      <c r="FC86" s="284">
        <f t="shared" si="39"/>
        <v>0</v>
      </c>
      <c r="FD86" s="284">
        <f t="shared" si="52"/>
        <v>0</v>
      </c>
      <c r="FE86" s="284">
        <f t="shared" si="40"/>
        <v>0</v>
      </c>
      <c r="FF86" s="284">
        <f t="shared" si="41"/>
        <v>0</v>
      </c>
      <c r="FG86" s="284">
        <f t="shared" si="42"/>
        <v>0</v>
      </c>
      <c r="FH86" s="284">
        <f t="shared" si="43"/>
        <v>0</v>
      </c>
      <c r="FI86" s="284">
        <f t="shared" si="44"/>
        <v>0</v>
      </c>
      <c r="FJ86" s="284">
        <f t="shared" si="45"/>
        <v>0</v>
      </c>
      <c r="FK86" s="284">
        <f t="shared" si="46"/>
        <v>0</v>
      </c>
      <c r="FL86" s="284">
        <f t="shared" si="47"/>
        <v>0</v>
      </c>
      <c r="FM86" s="284">
        <f t="shared" si="48"/>
        <v>0</v>
      </c>
      <c r="FN86" s="284">
        <f t="shared" si="49"/>
        <v>0</v>
      </c>
      <c r="FO86" s="284">
        <f t="shared" si="50"/>
        <v>0</v>
      </c>
      <c r="FP86" s="284">
        <f t="shared" si="51"/>
        <v>0</v>
      </c>
    </row>
    <row r="87" spans="1:172" ht="12.75">
      <c r="A87" s="28" t="s">
        <v>11</v>
      </c>
      <c r="B87" s="29" t="s">
        <v>108</v>
      </c>
      <c r="C87" s="30" t="str">
        <f>A87</f>
        <v>Italien</v>
      </c>
      <c r="D87" s="31" t="s">
        <v>3</v>
      </c>
      <c r="E87" s="31" t="str">
        <f>A88</f>
        <v>Paraguay</v>
      </c>
      <c r="F87" s="181">
        <f>IF(aktuell!F50="","",aktuell!$F$50)</f>
        <v>1</v>
      </c>
      <c r="G87" s="181" t="s">
        <v>3</v>
      </c>
      <c r="H87" s="182">
        <f>IF(aktuell!H50="","",aktuell!$H$50)</f>
        <v>1</v>
      </c>
      <c r="I87" s="31">
        <v>2</v>
      </c>
      <c r="J87" s="31" t="s">
        <v>3</v>
      </c>
      <c r="K87" s="32">
        <v>1</v>
      </c>
      <c r="L87" s="31">
        <v>2</v>
      </c>
      <c r="M87" s="31" t="s">
        <v>3</v>
      </c>
      <c r="N87" s="32">
        <v>1</v>
      </c>
      <c r="O87" s="240">
        <v>1</v>
      </c>
      <c r="P87" s="240" t="s">
        <v>3</v>
      </c>
      <c r="Q87" s="241">
        <v>0</v>
      </c>
      <c r="R87" s="31">
        <v>1</v>
      </c>
      <c r="S87" s="31" t="s">
        <v>3</v>
      </c>
      <c r="T87" s="32">
        <v>1</v>
      </c>
      <c r="U87" s="31">
        <v>1</v>
      </c>
      <c r="V87" s="31" t="s">
        <v>3</v>
      </c>
      <c r="W87" s="32">
        <v>0</v>
      </c>
      <c r="X87" s="31">
        <v>2</v>
      </c>
      <c r="Y87" s="31" t="s">
        <v>3</v>
      </c>
      <c r="Z87" s="32">
        <v>1</v>
      </c>
      <c r="AA87" s="31">
        <v>1</v>
      </c>
      <c r="AB87" s="31" t="s">
        <v>3</v>
      </c>
      <c r="AC87" s="32">
        <v>1</v>
      </c>
      <c r="AD87" s="31">
        <v>3</v>
      </c>
      <c r="AE87" s="31" t="s">
        <v>3</v>
      </c>
      <c r="AF87" s="32">
        <v>1</v>
      </c>
      <c r="AG87" s="31">
        <v>0</v>
      </c>
      <c r="AH87" s="31" t="s">
        <v>3</v>
      </c>
      <c r="AI87" s="32">
        <v>1</v>
      </c>
      <c r="AJ87" s="31">
        <v>1</v>
      </c>
      <c r="AK87" s="31" t="s">
        <v>3</v>
      </c>
      <c r="AL87" s="32">
        <v>0</v>
      </c>
      <c r="AM87" s="31">
        <v>3</v>
      </c>
      <c r="AN87" s="31" t="s">
        <v>3</v>
      </c>
      <c r="AO87" s="32">
        <v>2</v>
      </c>
      <c r="AP87" s="31">
        <v>2</v>
      </c>
      <c r="AQ87" s="31" t="s">
        <v>3</v>
      </c>
      <c r="AR87" s="32">
        <v>1</v>
      </c>
      <c r="AS87" s="31">
        <v>2</v>
      </c>
      <c r="AT87" s="31" t="s">
        <v>3</v>
      </c>
      <c r="AU87" s="32">
        <v>1</v>
      </c>
      <c r="AV87" s="31">
        <v>2</v>
      </c>
      <c r="AW87" s="31" t="s">
        <v>3</v>
      </c>
      <c r="AX87" s="32">
        <v>0</v>
      </c>
      <c r="AY87" s="31">
        <v>1</v>
      </c>
      <c r="AZ87" s="31" t="s">
        <v>3</v>
      </c>
      <c r="BA87" s="32">
        <v>0</v>
      </c>
      <c r="BB87" s="31">
        <v>2</v>
      </c>
      <c r="BC87" s="31" t="s">
        <v>3</v>
      </c>
      <c r="BD87" s="32">
        <v>0</v>
      </c>
      <c r="BF87" s="31">
        <v>1</v>
      </c>
      <c r="BG87" s="31" t="s">
        <v>3</v>
      </c>
      <c r="BH87" s="32">
        <v>0</v>
      </c>
      <c r="BI87" s="287">
        <v>2</v>
      </c>
      <c r="BJ87" s="287" t="s">
        <v>3</v>
      </c>
      <c r="BK87" s="288">
        <v>0</v>
      </c>
      <c r="BL87" s="31">
        <v>2</v>
      </c>
      <c r="BM87" s="31" t="s">
        <v>3</v>
      </c>
      <c r="BN87" s="32">
        <v>0</v>
      </c>
      <c r="BO87" s="373">
        <v>1</v>
      </c>
      <c r="BP87" s="373" t="s">
        <v>3</v>
      </c>
      <c r="BQ87" s="374">
        <v>1</v>
      </c>
      <c r="BR87" s="31">
        <v>2</v>
      </c>
      <c r="BS87" s="31" t="s">
        <v>3</v>
      </c>
      <c r="BT87" s="32">
        <v>1</v>
      </c>
      <c r="BU87" s="31">
        <v>0</v>
      </c>
      <c r="BV87" s="31" t="s">
        <v>3</v>
      </c>
      <c r="BW87" s="32">
        <v>0</v>
      </c>
      <c r="BX87" s="31">
        <v>1</v>
      </c>
      <c r="BY87" s="31" t="s">
        <v>3</v>
      </c>
      <c r="BZ87" s="32">
        <v>0</v>
      </c>
      <c r="CA87" s="31">
        <v>0</v>
      </c>
      <c r="CB87" s="31" t="s">
        <v>3</v>
      </c>
      <c r="CC87" s="32">
        <v>0</v>
      </c>
      <c r="CD87" s="31">
        <v>2</v>
      </c>
      <c r="CE87" s="31" t="s">
        <v>3</v>
      </c>
      <c r="CF87" s="32">
        <v>1</v>
      </c>
      <c r="CG87" s="31">
        <v>1</v>
      </c>
      <c r="CH87" s="31" t="s">
        <v>3</v>
      </c>
      <c r="CI87" s="32">
        <v>0</v>
      </c>
      <c r="CJ87" s="31">
        <v>2</v>
      </c>
      <c r="CK87" s="31" t="s">
        <v>3</v>
      </c>
      <c r="CL87" s="32">
        <v>0</v>
      </c>
      <c r="CM87" s="31">
        <v>1</v>
      </c>
      <c r="CN87" s="31" t="s">
        <v>3</v>
      </c>
      <c r="CO87" s="32">
        <v>1</v>
      </c>
      <c r="CP87" s="31">
        <v>1</v>
      </c>
      <c r="CQ87" s="31" t="s">
        <v>3</v>
      </c>
      <c r="CR87" s="32">
        <v>0</v>
      </c>
      <c r="CS87" s="31">
        <v>2</v>
      </c>
      <c r="CT87" s="31" t="s">
        <v>3</v>
      </c>
      <c r="CU87" s="32">
        <v>0</v>
      </c>
      <c r="CV87" s="341">
        <v>1</v>
      </c>
      <c r="CW87" s="341" t="s">
        <v>3</v>
      </c>
      <c r="CX87" s="342">
        <v>1</v>
      </c>
      <c r="CY87" s="31">
        <v>2</v>
      </c>
      <c r="CZ87" s="31" t="s">
        <v>3</v>
      </c>
      <c r="DA87" s="32">
        <v>2</v>
      </c>
      <c r="DB87" s="31">
        <v>2</v>
      </c>
      <c r="DC87" s="31" t="s">
        <v>3</v>
      </c>
      <c r="DD87" s="32">
        <v>1</v>
      </c>
      <c r="DF87" s="284">
        <f aca="true" t="shared" si="78" ref="DF87:DF92">IF(F87="",0,IF(AND(F87=I87,H87=K87),3,IF(F87-I87=H87-K87,2,IF((F87-H87)*(I87-K87)&gt;0,1,0))))</f>
        <v>0</v>
      </c>
      <c r="DI87" s="284">
        <f aca="true" t="shared" si="79" ref="DI87:DI92">IF(F87="",0,IF(AND(F87=L87,H87=N87),3,IF(F87-L87=H87-N87,2,IF((F87-H87)*(L87-N87)&gt;0,1,0))))</f>
        <v>0</v>
      </c>
      <c r="DL87" s="284">
        <f>IF(F87="",0,IF(AND(F87=O87,H87=Q87),3,IF(F87-O87=H87-Q87,2,IF((F87-H87)*(O87-Q87)&gt;0,1,0))))</f>
        <v>0</v>
      </c>
      <c r="DM87" t="e">
        <f>IF(G87="",0,IF(AND(G87=P87,I87=R87),3,IF(G87-P87=I87-R87,2,IF((G87-I87)*(P87-R87)&gt;0,1,0))))</f>
        <v>#VALUE!</v>
      </c>
      <c r="DN87" t="e">
        <f>IF(H87="",0,IF(AND(H87=Q87,J87=S87),3,IF(H87-Q87=J87-S87,2,IF((H87-J87)*(Q87-S87)&gt;0,1,0))))</f>
        <v>#VALUE!</v>
      </c>
      <c r="DO87" s="284">
        <f>IF(F87="",0,IF(AND(F87=R87,H87=T87),3,IF(F87-R87=H87-T87,2,IF((F87-H87)*(R87-T87)&gt;0,1,0))))</f>
        <v>3</v>
      </c>
      <c r="DP87" t="e">
        <f>IF(G87="",0,IF(AND(G87=S87,I87=U87),3,IF(G87-S87=I87-U87,2,IF((G87-I87)*(S87-U87)&gt;0,1,0))))</f>
        <v>#VALUE!</v>
      </c>
      <c r="DQ87">
        <f>IF(H87="",0,IF(AND(H87=T87,J87=V87),3,IF(H87-T87=J87-V87,2,IF((H87-J87)*(T87-V87)&gt;0,1,0))))</f>
        <v>3</v>
      </c>
      <c r="DR87" s="284">
        <f>IF(F87="",0,IF(AND(F87=U87,H87=W87),3,IF(F87-U87=H87-W87,2,IF((F87-H87)*(U87-W87)&gt;0,1,0))))</f>
        <v>0</v>
      </c>
      <c r="DS87">
        <f>IF(G87="",0,IF(AND(G87=V87,I87=X87),3,IF(G87-V87=I87-X87,2,IF((G87-I87)*(V87-X87)&gt;0,1,0))))</f>
        <v>3</v>
      </c>
      <c r="DT87" t="e">
        <f>IF(H87="",0,IF(AND(H87=W87,J87=Y87),3,IF(H87-W87=J87-Y87,2,IF((H87-J87)*(W87-Y87)&gt;0,1,0))))</f>
        <v>#VALUE!</v>
      </c>
      <c r="DU87" s="284">
        <f>IF(F87="",0,IF(AND(F87=X87,H87=Z87),3,IF(F87-X87=H87-Z87,2,IF((F87-H87)*(X87-Z87)&gt;0,1,0))))</f>
        <v>0</v>
      </c>
      <c r="DV87" t="e">
        <f>IF(G87="",0,IF(AND(G87=Y87,I87=AA87),3,IF(G87-Y87=I87-AA87,2,IF((G87-I87)*(Y87-AA87)&gt;0,1,0))))</f>
        <v>#VALUE!</v>
      </c>
      <c r="DW87">
        <f>IF(H87="",0,IF(AND(H87=Z87,J87=AB87),3,IF(H87-Z87=J87-AB87,2,IF((H87-J87)*(Z87-AB87)&gt;0,1,0))))</f>
        <v>3</v>
      </c>
      <c r="DX87" s="284">
        <f>IF(F87="",0,IF(AND(F87=AA87,H87=AC87),3,IF(F87-AA87=H87-AC87,2,IF((F87-H87)*(AA87-AC87)&gt;0,1,0))))</f>
        <v>3</v>
      </c>
      <c r="DY87" t="e">
        <f>IF(G87="",0,IF(AND(G87=AB87,I87=AD87),3,IF(G87-AB87=I87-AD87,2,IF((G87-I87)*(AB87-AD87)&gt;0,1,0))))</f>
        <v>#VALUE!</v>
      </c>
      <c r="DZ87">
        <f>IF(H87="",0,IF(AND(H87=AC87,J87=AE87),3,IF(H87-AC87=J87-AE87,2,IF((H87-J87)*(AC87-AE87)&gt;0,1,0))))</f>
        <v>3</v>
      </c>
      <c r="EA87" s="284">
        <f>IF(F87="",0,IF(AND(F87=AD87,H87=AF87),3,IF(F87-AD87=H87-AF87,2,IF((F87-H87)*(AD87-AF87)&gt;0,1,0))))</f>
        <v>0</v>
      </c>
      <c r="EB87" t="e">
        <f>IF(G87="",0,IF(AND(G87=AE87,I87=AG87),3,IF(G87-AE87=I87-AG87,2,IF((G87-I87)*(AE87-AG87)&gt;0,1,0))))</f>
        <v>#VALUE!</v>
      </c>
      <c r="EC87">
        <f>IF(H87="",0,IF(AND(H87=AF87,J87=AH87),3,IF(H87-AF87=J87-AH87,2,IF((H87-J87)*(AF87-AH87)&gt;0,1,0))))</f>
        <v>3</v>
      </c>
      <c r="ED87" s="284">
        <f>IF(F87="",0,IF(AND(F87=AG87,H87=AI87),3,IF(F87-AG87=H87-AI87,2,IF((F87-H87)*(AG87-AI87)&gt;0,1,0))))</f>
        <v>0</v>
      </c>
      <c r="EE87" t="e">
        <f>IF(G87="",0,IF(AND(G87=AH87,I87=AJ87),3,IF(G87-AH87=I87-AJ87,2,IF((G87-I87)*(AH87-AJ87)&gt;0,1,0))))</f>
        <v>#VALUE!</v>
      </c>
      <c r="EF87">
        <f>IF(H87="",0,IF(AND(H87=AI87,J87=AK87),3,IF(H87-AI87=J87-AK87,2,IF((H87-J87)*(AI87-AK87)&gt;0,1,0))))</f>
        <v>3</v>
      </c>
      <c r="EG87" s="284">
        <f aca="true" t="shared" si="80" ref="EG87:EG92">IF(F87="",0,IF(AND(F87=AJ87,H87=AL87),3,IF(F87-AJ87=H87-AL87,2,IF((F87-H87)*(AJ87-AL87)&gt;0,1,0))))</f>
        <v>0</v>
      </c>
      <c r="EH87" t="e">
        <f>IF(G87="",0,IF(AND(G87=AK87,I87=AM87),3,IF(J87-AK87=I87-AM87,2,IF((G87-I87)*(AK87-AM87)&gt;0,1,0))))</f>
        <v>#VALUE!</v>
      </c>
      <c r="EI87" t="e">
        <f>IF(H87="",0,IF(AND(H87=AL87,J87=AN87),3,IF(K87-AL87=J87-AN87,2,IF((H87-J87)*(AL87-AN87)&gt;0,1,0))))</f>
        <v>#VALUE!</v>
      </c>
      <c r="EJ87" s="284">
        <f>IF(F87="",0,IF(AND(F87=AM87,H87=AO87),3,IF(F87-AM87=H87-AO87,2,IF((F87-H87)*(AM87-AO87)&gt;0,1,0))))</f>
        <v>0</v>
      </c>
      <c r="EK87">
        <f>IF(G87="",0,IF(AND(G87=AN87,I87=AP87),3,IF(G87-AN87=I87-AP87,2,IF((G87-I87)*(AN87-AP87)&gt;0,1,0))))</f>
        <v>3</v>
      </c>
      <c r="EL87" t="e">
        <f>IF(H87="",0,IF(AND(H87=AO87,J87=AQ87),3,IF(H87-AO87=J87-AQ87,2,IF((H87-J87)*(AO87-AQ87)&gt;0,1,0))))</f>
        <v>#VALUE!</v>
      </c>
      <c r="EM87" s="284">
        <f>IF(F87="",0,IF(AND(F87=AP87,H87=AR87),3,IF(F87-AP87=H87-AR87,2,IF((F87-H87)*(AP87-AR87)&gt;0,1,0))))</f>
        <v>0</v>
      </c>
      <c r="EN87">
        <f>IF(G87="",0,IF(AND(G87=AQ87,I87=AS87),3,IF(G87-AQ87=I87-AS87,2,IF((G87-I87)*(AQ87-AS87)&gt;0,1,0))))</f>
        <v>3</v>
      </c>
      <c r="EO87">
        <f>IF(H87="",0,IF(AND(H87=AR87,J87=AT87),3,IF(H87-AR87=J87-AT87,2,IF((H87-J87)*(AR87-AT87)&gt;0,1,0))))</f>
        <v>3</v>
      </c>
      <c r="EP87" s="284">
        <f>IF(F87="",0,IF(AND(F87=AS87,H87=AU87),3,IF(F87-AS87=H87-AU87,2,IF((F87-H87)*(AS87-AU87)&gt;0,1,0))))</f>
        <v>0</v>
      </c>
      <c r="EQ87">
        <f>IF(G87="",0,IF(AND(G87=AT87,I87=AV87),3,IF(G87-AT87=I87-AV87,2,IF((G87-I87)*(AT87-AV87)&gt;0,1,0))))</f>
        <v>3</v>
      </c>
      <c r="ER87">
        <f>IF(H87="",0,IF(AND(H87=AU87,J87=AW87),3,IF(H87-AU87=J87-AW87,2,IF((H87-J87)*(AU87-AW87)&gt;0,1,0))))</f>
        <v>3</v>
      </c>
      <c r="ES87" s="284">
        <f>IF(F87="",0,IF(AND(F87=AV87,H87=AX87),3,IF(F87-AV87=H87-AX87,2,IF((F87-H87)*(AV87-AX87)&gt;0,1,0))))</f>
        <v>0</v>
      </c>
      <c r="ET87" t="e">
        <f>IF(G87="",0,IF(AND(G87=AW87,I87=AY87),3,IF(G87-AW87=I87-AY87,2,IF((G87-I87)*(AW87-AY87)&gt;0,1,0))))</f>
        <v>#VALUE!</v>
      </c>
      <c r="EU87" t="e">
        <f>IF(H87="",0,IF(AND(H87=AX87,J87=AZ87),3,IF(H87-AX87=J87-AZ87,2,IF((H87-J87)*(AX87-AZ87)&gt;0,1,0))))</f>
        <v>#VALUE!</v>
      </c>
      <c r="EV87" s="284">
        <f aca="true" t="shared" si="81" ref="EV87:EV92">IF(F87="",0,IF(AND(F87=AY87,H87=BA87),3,IF(F87-AY87=H87-BA87,2,IF((F87-H87)*(AY87-BA87)&gt;0,1,0))))</f>
        <v>0</v>
      </c>
      <c r="EY87" s="284">
        <f aca="true" t="shared" si="82" ref="EY87:EY92">IF(F87="",0,IF(AND(F87=BB87,H87=BD87),3,IF(F87-BB87=H87-BD87,2,IF((F87-H87)*(BB87-BD87)&gt;0,1,0))))</f>
        <v>0</v>
      </c>
      <c r="EZ87" s="284">
        <f aca="true" t="shared" si="83" ref="EZ87:EZ92">IF(F87="",0,IF(AND(F87=BF87,H87=BH87),3,IF(F87-BF87=H87-BH87,2,IF((F87-H87)*(BF87-BH87)&gt;0,1,0))))</f>
        <v>0</v>
      </c>
      <c r="FA87" s="284">
        <f t="shared" si="53"/>
        <v>0</v>
      </c>
      <c r="FB87" s="284">
        <f t="shared" si="38"/>
        <v>0</v>
      </c>
      <c r="FC87" s="284">
        <f t="shared" si="39"/>
        <v>3</v>
      </c>
      <c r="FD87" s="284">
        <f t="shared" si="52"/>
        <v>0</v>
      </c>
      <c r="FE87" s="284">
        <f t="shared" si="40"/>
        <v>2</v>
      </c>
      <c r="FF87" s="284">
        <f t="shared" si="41"/>
        <v>0</v>
      </c>
      <c r="FG87" s="284">
        <f t="shared" si="42"/>
        <v>2</v>
      </c>
      <c r="FH87" s="284">
        <f t="shared" si="43"/>
        <v>0</v>
      </c>
      <c r="FI87" s="284">
        <f t="shared" si="44"/>
        <v>0</v>
      </c>
      <c r="FJ87" s="284">
        <f t="shared" si="45"/>
        <v>0</v>
      </c>
      <c r="FK87" s="284">
        <f t="shared" si="46"/>
        <v>3</v>
      </c>
      <c r="FL87" s="284">
        <f t="shared" si="47"/>
        <v>0</v>
      </c>
      <c r="FM87" s="284">
        <f t="shared" si="48"/>
        <v>0</v>
      </c>
      <c r="FN87" s="284">
        <f t="shared" si="49"/>
        <v>3</v>
      </c>
      <c r="FO87" s="284">
        <f t="shared" si="50"/>
        <v>2</v>
      </c>
      <c r="FP87" s="284">
        <f t="shared" si="51"/>
        <v>0</v>
      </c>
    </row>
    <row r="88" spans="1:172" ht="12.75">
      <c r="A88" s="33" t="s">
        <v>29</v>
      </c>
      <c r="B88" s="25" t="s">
        <v>109</v>
      </c>
      <c r="C88" s="34" t="str">
        <f>A89</f>
        <v>Neuseeland</v>
      </c>
      <c r="D88" s="35" t="s">
        <v>3</v>
      </c>
      <c r="E88" s="35" t="str">
        <f>A90</f>
        <v>Slowakei</v>
      </c>
      <c r="F88" s="183">
        <f>IF(aktuell!F51="","",aktuell!$F$51)</f>
        <v>1</v>
      </c>
      <c r="G88" s="183" t="s">
        <v>3</v>
      </c>
      <c r="H88" s="184">
        <f>IF(aktuell!H51="","",aktuell!$H$51)</f>
        <v>1</v>
      </c>
      <c r="I88" s="35">
        <v>0</v>
      </c>
      <c r="J88" s="35" t="s">
        <v>3</v>
      </c>
      <c r="K88" s="36">
        <v>1</v>
      </c>
      <c r="L88" s="35">
        <v>1</v>
      </c>
      <c r="M88" s="35" t="s">
        <v>3</v>
      </c>
      <c r="N88" s="36">
        <v>3</v>
      </c>
      <c r="O88" s="242">
        <v>1</v>
      </c>
      <c r="P88" s="242" t="s">
        <v>3</v>
      </c>
      <c r="Q88" s="243">
        <v>3</v>
      </c>
      <c r="R88" s="35">
        <v>1</v>
      </c>
      <c r="S88" s="35" t="s">
        <v>3</v>
      </c>
      <c r="T88" s="36">
        <v>3</v>
      </c>
      <c r="U88" s="35">
        <v>2</v>
      </c>
      <c r="V88" s="35" t="s">
        <v>3</v>
      </c>
      <c r="W88" s="36">
        <v>2</v>
      </c>
      <c r="X88" s="35">
        <v>0</v>
      </c>
      <c r="Y88" s="35" t="s">
        <v>3</v>
      </c>
      <c r="Z88" s="36">
        <v>2</v>
      </c>
      <c r="AA88" s="35">
        <v>0</v>
      </c>
      <c r="AB88" s="35" t="s">
        <v>3</v>
      </c>
      <c r="AC88" s="36">
        <v>2</v>
      </c>
      <c r="AD88" s="35">
        <v>0</v>
      </c>
      <c r="AE88" s="35" t="s">
        <v>3</v>
      </c>
      <c r="AF88" s="36">
        <v>2</v>
      </c>
      <c r="AG88" s="35">
        <v>0</v>
      </c>
      <c r="AH88" s="35" t="s">
        <v>3</v>
      </c>
      <c r="AI88" s="36">
        <v>2</v>
      </c>
      <c r="AJ88" s="35">
        <v>0</v>
      </c>
      <c r="AK88" s="35" t="s">
        <v>3</v>
      </c>
      <c r="AL88" s="36">
        <v>3</v>
      </c>
      <c r="AM88" s="35">
        <v>1</v>
      </c>
      <c r="AN88" s="35" t="s">
        <v>3</v>
      </c>
      <c r="AO88" s="36">
        <v>0</v>
      </c>
      <c r="AP88" s="35">
        <v>0</v>
      </c>
      <c r="AQ88" s="35" t="s">
        <v>3</v>
      </c>
      <c r="AR88" s="36">
        <v>2</v>
      </c>
      <c r="AS88" s="35">
        <v>1</v>
      </c>
      <c r="AT88" s="35" t="s">
        <v>3</v>
      </c>
      <c r="AU88" s="36">
        <v>3</v>
      </c>
      <c r="AV88" s="35">
        <v>1</v>
      </c>
      <c r="AW88" s="35" t="s">
        <v>3</v>
      </c>
      <c r="AX88" s="36">
        <v>2</v>
      </c>
      <c r="AY88" s="35">
        <v>3</v>
      </c>
      <c r="AZ88" s="35" t="s">
        <v>3</v>
      </c>
      <c r="BA88" s="36">
        <v>1</v>
      </c>
      <c r="BB88" s="35">
        <v>0</v>
      </c>
      <c r="BC88" s="35" t="s">
        <v>3</v>
      </c>
      <c r="BD88" s="36">
        <v>2</v>
      </c>
      <c r="BF88" s="35">
        <v>0</v>
      </c>
      <c r="BG88" s="35" t="s">
        <v>3</v>
      </c>
      <c r="BH88" s="36">
        <v>3</v>
      </c>
      <c r="BI88" s="289">
        <v>0</v>
      </c>
      <c r="BJ88" s="289" t="s">
        <v>3</v>
      </c>
      <c r="BK88" s="290">
        <v>2</v>
      </c>
      <c r="BL88" s="35">
        <v>2</v>
      </c>
      <c r="BM88" s="35" t="s">
        <v>3</v>
      </c>
      <c r="BN88" s="36">
        <v>0</v>
      </c>
      <c r="BO88" s="375">
        <v>1</v>
      </c>
      <c r="BP88" s="375" t="s">
        <v>3</v>
      </c>
      <c r="BQ88" s="376">
        <v>1</v>
      </c>
      <c r="BR88" s="35">
        <v>0</v>
      </c>
      <c r="BS88" s="35" t="s">
        <v>3</v>
      </c>
      <c r="BT88" s="36">
        <v>1</v>
      </c>
      <c r="BU88" s="35">
        <v>1</v>
      </c>
      <c r="BV88" s="35" t="s">
        <v>3</v>
      </c>
      <c r="BW88" s="36">
        <v>4</v>
      </c>
      <c r="BX88" s="35">
        <v>0</v>
      </c>
      <c r="BY88" s="35" t="s">
        <v>3</v>
      </c>
      <c r="BZ88" s="36">
        <v>2</v>
      </c>
      <c r="CA88" s="35">
        <v>2</v>
      </c>
      <c r="CB88" s="35" t="s">
        <v>3</v>
      </c>
      <c r="CC88" s="36">
        <v>0</v>
      </c>
      <c r="CD88" s="35">
        <v>0</v>
      </c>
      <c r="CE88" s="35" t="s">
        <v>3</v>
      </c>
      <c r="CF88" s="36">
        <v>1</v>
      </c>
      <c r="CG88" s="35">
        <v>0</v>
      </c>
      <c r="CH88" s="35" t="s">
        <v>3</v>
      </c>
      <c r="CI88" s="36">
        <v>1</v>
      </c>
      <c r="CJ88" s="35">
        <v>1</v>
      </c>
      <c r="CK88" s="35" t="s">
        <v>3</v>
      </c>
      <c r="CL88" s="36">
        <v>1</v>
      </c>
      <c r="CM88" s="35">
        <v>0</v>
      </c>
      <c r="CN88" s="35" t="s">
        <v>3</v>
      </c>
      <c r="CO88" s="36">
        <v>2</v>
      </c>
      <c r="CP88" s="35">
        <v>0</v>
      </c>
      <c r="CQ88" s="35" t="s">
        <v>3</v>
      </c>
      <c r="CR88" s="36">
        <v>2</v>
      </c>
      <c r="CS88" s="35">
        <v>1</v>
      </c>
      <c r="CT88" s="35" t="s">
        <v>3</v>
      </c>
      <c r="CU88" s="36">
        <v>1</v>
      </c>
      <c r="CV88" s="343">
        <v>0</v>
      </c>
      <c r="CW88" s="343" t="s">
        <v>3</v>
      </c>
      <c r="CX88" s="344">
        <v>2</v>
      </c>
      <c r="CY88" s="35">
        <v>1</v>
      </c>
      <c r="CZ88" s="35" t="s">
        <v>3</v>
      </c>
      <c r="DA88" s="36">
        <v>1</v>
      </c>
      <c r="DB88" s="35">
        <v>2</v>
      </c>
      <c r="DC88" s="35" t="s">
        <v>3</v>
      </c>
      <c r="DD88" s="36">
        <v>1</v>
      </c>
      <c r="DF88" s="284">
        <f t="shared" si="78"/>
        <v>0</v>
      </c>
      <c r="DI88" s="284">
        <f t="shared" si="79"/>
        <v>0</v>
      </c>
      <c r="DL88" s="284">
        <f>IF(F88="",0,IF(AND(F88=O88,H88=Q88),3,IF(F88-O88=H88-Q88,2,IF((F88-H88)*(O88-Q88)&gt;0,1,0))))</f>
        <v>0</v>
      </c>
      <c r="DO88" s="284">
        <f>IF(F88="",0,IF(AND(F88=R88,H88=T88),3,IF(F88-R88=H88-T88,2,IF((F88-H88)*(R88-T88)&gt;0,1,0))))</f>
        <v>0</v>
      </c>
      <c r="DR88" s="284">
        <f>IF(F88="",0,IF(AND(F88=U88,H88=W88),3,IF(F88-U88=H88-W88,2,IF((F88-H88)*(U88-W88)&gt;0,1,0))))</f>
        <v>2</v>
      </c>
      <c r="DU88" s="284">
        <f>IF(F88="",0,IF(AND(F88=X88,H88=Z88),3,IF(F88-X88=H88-Z88,2,IF((F88-H88)*(X88-Z88)&gt;0,1,0))))</f>
        <v>0</v>
      </c>
      <c r="DX88" s="284">
        <f>IF(F88="",0,IF(AND(F88=AA88,H88=AC88),3,IF(F88-AA88=H88-AC88,2,IF((F88-H88)*(AA88-AC88)&gt;0,1,0))))</f>
        <v>0</v>
      </c>
      <c r="EA88" s="284">
        <f>IF(F88="",0,IF(AND(F88=AD88,H88=AF88),3,IF(F88-AD88=H88-AF88,2,IF((F88-H88)*(AD88-AF88)&gt;0,1,0))))</f>
        <v>0</v>
      </c>
      <c r="ED88" s="284">
        <f>IF(F88="",0,IF(AND(F88=AG88,H88=AI88),3,IF(F88-AG88=H88-AI88,2,IF((F88-H88)*(AG88-AI88)&gt;0,1,0))))</f>
        <v>0</v>
      </c>
      <c r="EG88" s="284">
        <f t="shared" si="80"/>
        <v>0</v>
      </c>
      <c r="EJ88" s="284">
        <f>IF(F88="",0,IF(AND(F88=AM88,H88=AO88),3,IF(F88-AM88=H88-AO88,2,IF((F88-H88)*(AM88-AO88)&gt;0,1,0))))</f>
        <v>0</v>
      </c>
      <c r="EM88" s="284">
        <f>IF(F88="",0,IF(AND(F88=AP88,H88=AR88),3,IF(F88-AP88=H88-AR88,2,IF((F88-H88)*(AP88-AR88)&gt;0,1,0))))</f>
        <v>0</v>
      </c>
      <c r="EP88" s="284">
        <f>IF(F88="",0,IF(AND(F88=AS88,H88=AU88),3,IF(F88-AS88=H88-AU88,2,IF((F88-H88)*(AS88-AU88)&gt;0,1,0))))</f>
        <v>0</v>
      </c>
      <c r="ES88" s="284">
        <f>IF(F88="",0,IF(AND(F88=AV88,H88=AX88),3,IF(F88-AV88=H88-AX88,2,IF((F88-H88)*(AV88-AX88)&gt;0,1,0))))</f>
        <v>0</v>
      </c>
      <c r="EV88" s="284">
        <f t="shared" si="81"/>
        <v>0</v>
      </c>
      <c r="EY88" s="284">
        <f t="shared" si="82"/>
        <v>0</v>
      </c>
      <c r="EZ88" s="284">
        <f t="shared" si="83"/>
        <v>0</v>
      </c>
      <c r="FA88" s="284">
        <f t="shared" si="53"/>
        <v>0</v>
      </c>
      <c r="FB88" s="284">
        <f t="shared" si="38"/>
        <v>0</v>
      </c>
      <c r="FC88" s="284">
        <f t="shared" si="39"/>
        <v>3</v>
      </c>
      <c r="FD88" s="284">
        <f t="shared" si="52"/>
        <v>0</v>
      </c>
      <c r="FE88" s="284">
        <f t="shared" si="40"/>
        <v>0</v>
      </c>
      <c r="FF88" s="284">
        <f t="shared" si="41"/>
        <v>0</v>
      </c>
      <c r="FG88" s="284">
        <f t="shared" si="42"/>
        <v>0</v>
      </c>
      <c r="FH88" s="284">
        <f t="shared" si="43"/>
        <v>0</v>
      </c>
      <c r="FI88" s="284">
        <f t="shared" si="44"/>
        <v>0</v>
      </c>
      <c r="FJ88" s="284">
        <f t="shared" si="45"/>
        <v>3</v>
      </c>
      <c r="FK88" s="284">
        <f t="shared" si="46"/>
        <v>0</v>
      </c>
      <c r="FL88" s="284">
        <f t="shared" si="47"/>
        <v>0</v>
      </c>
      <c r="FM88" s="284">
        <f t="shared" si="48"/>
        <v>3</v>
      </c>
      <c r="FN88" s="284">
        <f t="shared" si="49"/>
        <v>0</v>
      </c>
      <c r="FO88" s="284">
        <f t="shared" si="50"/>
        <v>3</v>
      </c>
      <c r="FP88" s="284">
        <f t="shared" si="51"/>
        <v>0</v>
      </c>
    </row>
    <row r="89" spans="1:172" ht="12.75">
      <c r="A89" s="33" t="s">
        <v>74</v>
      </c>
      <c r="B89" s="24" t="s">
        <v>110</v>
      </c>
      <c r="C89" s="37" t="str">
        <f>A87</f>
        <v>Italien</v>
      </c>
      <c r="D89" s="38" t="s">
        <v>3</v>
      </c>
      <c r="E89" s="38" t="str">
        <f>A89</f>
        <v>Neuseeland</v>
      </c>
      <c r="F89" s="185">
        <f>IF(aktuell!F52="","",aktuell!$F$52)</f>
        <v>1</v>
      </c>
      <c r="G89" s="185" t="s">
        <v>3</v>
      </c>
      <c r="H89" s="186">
        <f>IF(aktuell!H52="","",aktuell!$H$52)</f>
        <v>1</v>
      </c>
      <c r="I89" s="38">
        <v>1</v>
      </c>
      <c r="J89" s="38" t="s">
        <v>3</v>
      </c>
      <c r="K89" s="39">
        <v>0</v>
      </c>
      <c r="L89" s="38">
        <v>3</v>
      </c>
      <c r="M89" s="38" t="s">
        <v>3</v>
      </c>
      <c r="N89" s="39">
        <v>0</v>
      </c>
      <c r="O89" s="244">
        <v>2</v>
      </c>
      <c r="P89" s="244" t="s">
        <v>3</v>
      </c>
      <c r="Q89" s="245">
        <v>0</v>
      </c>
      <c r="R89" s="38">
        <v>3</v>
      </c>
      <c r="S89" s="38" t="s">
        <v>3</v>
      </c>
      <c r="T89" s="39">
        <v>0</v>
      </c>
      <c r="U89" s="38">
        <v>1</v>
      </c>
      <c r="V89" s="38" t="s">
        <v>3</v>
      </c>
      <c r="W89" s="39">
        <v>0</v>
      </c>
      <c r="X89" s="38">
        <v>3</v>
      </c>
      <c r="Y89" s="38" t="s">
        <v>3</v>
      </c>
      <c r="Z89" s="39">
        <v>0</v>
      </c>
      <c r="AA89" s="38">
        <v>5</v>
      </c>
      <c r="AB89" s="38" t="s">
        <v>3</v>
      </c>
      <c r="AC89" s="39">
        <v>0</v>
      </c>
      <c r="AD89" s="38">
        <v>3</v>
      </c>
      <c r="AE89" s="38" t="s">
        <v>3</v>
      </c>
      <c r="AF89" s="39">
        <v>0</v>
      </c>
      <c r="AG89" s="38">
        <v>3</v>
      </c>
      <c r="AH89" s="38" t="s">
        <v>3</v>
      </c>
      <c r="AI89" s="39">
        <v>1</v>
      </c>
      <c r="AJ89" s="38">
        <v>5</v>
      </c>
      <c r="AK89" s="38" t="s">
        <v>3</v>
      </c>
      <c r="AL89" s="39">
        <v>1</v>
      </c>
      <c r="AM89" s="38">
        <v>6</v>
      </c>
      <c r="AN89" s="38" t="s">
        <v>3</v>
      </c>
      <c r="AO89" s="39">
        <v>0</v>
      </c>
      <c r="AP89" s="38">
        <v>2</v>
      </c>
      <c r="AQ89" s="38" t="s">
        <v>3</v>
      </c>
      <c r="AR89" s="39">
        <v>0</v>
      </c>
      <c r="AS89" s="38">
        <v>1</v>
      </c>
      <c r="AT89" s="38" t="s">
        <v>3</v>
      </c>
      <c r="AU89" s="39">
        <v>2</v>
      </c>
      <c r="AV89" s="38">
        <v>3</v>
      </c>
      <c r="AW89" s="38" t="s">
        <v>3</v>
      </c>
      <c r="AX89" s="39">
        <v>1</v>
      </c>
      <c r="AY89" s="38">
        <v>2</v>
      </c>
      <c r="AZ89" s="38" t="s">
        <v>3</v>
      </c>
      <c r="BA89" s="39">
        <v>0</v>
      </c>
      <c r="BB89" s="38">
        <v>3</v>
      </c>
      <c r="BC89" s="38" t="s">
        <v>3</v>
      </c>
      <c r="BD89" s="39">
        <v>0</v>
      </c>
      <c r="BF89" s="38">
        <v>2</v>
      </c>
      <c r="BG89" s="38" t="s">
        <v>3</v>
      </c>
      <c r="BH89" s="39">
        <v>1</v>
      </c>
      <c r="BI89" s="291">
        <v>3</v>
      </c>
      <c r="BJ89" s="291" t="s">
        <v>3</v>
      </c>
      <c r="BK89" s="292">
        <v>0</v>
      </c>
      <c r="BL89" s="38">
        <v>3</v>
      </c>
      <c r="BM89" s="38" t="s">
        <v>3</v>
      </c>
      <c r="BN89" s="39">
        <v>1</v>
      </c>
      <c r="BO89" s="377">
        <v>3</v>
      </c>
      <c r="BP89" s="377" t="s">
        <v>3</v>
      </c>
      <c r="BQ89" s="378">
        <v>0</v>
      </c>
      <c r="BR89" s="38">
        <v>2</v>
      </c>
      <c r="BS89" s="38" t="s">
        <v>3</v>
      </c>
      <c r="BT89" s="39">
        <v>0</v>
      </c>
      <c r="BU89" s="38">
        <v>2</v>
      </c>
      <c r="BV89" s="38" t="s">
        <v>3</v>
      </c>
      <c r="BW89" s="39">
        <v>0</v>
      </c>
      <c r="BX89" s="38">
        <v>3</v>
      </c>
      <c r="BY89" s="38" t="s">
        <v>3</v>
      </c>
      <c r="BZ89" s="39">
        <v>0</v>
      </c>
      <c r="CA89" s="38">
        <v>1</v>
      </c>
      <c r="CB89" s="38" t="s">
        <v>3</v>
      </c>
      <c r="CC89" s="39">
        <v>1</v>
      </c>
      <c r="CD89" s="38">
        <v>3</v>
      </c>
      <c r="CE89" s="38" t="s">
        <v>3</v>
      </c>
      <c r="CF89" s="39">
        <v>0</v>
      </c>
      <c r="CG89" s="38">
        <v>3</v>
      </c>
      <c r="CH89" s="38" t="s">
        <v>3</v>
      </c>
      <c r="CI89" s="39">
        <v>1</v>
      </c>
      <c r="CJ89" s="38">
        <v>2</v>
      </c>
      <c r="CK89" s="38" t="s">
        <v>3</v>
      </c>
      <c r="CL89" s="39">
        <v>1</v>
      </c>
      <c r="CM89" s="38">
        <v>2</v>
      </c>
      <c r="CN89" s="38" t="s">
        <v>3</v>
      </c>
      <c r="CO89" s="39">
        <v>1</v>
      </c>
      <c r="CP89" s="38">
        <v>3</v>
      </c>
      <c r="CQ89" s="38" t="s">
        <v>3</v>
      </c>
      <c r="CR89" s="39">
        <v>0</v>
      </c>
      <c r="CS89" s="38">
        <v>3</v>
      </c>
      <c r="CT89" s="38" t="s">
        <v>3</v>
      </c>
      <c r="CU89" s="39">
        <v>1</v>
      </c>
      <c r="CV89" s="345">
        <v>3</v>
      </c>
      <c r="CW89" s="345" t="s">
        <v>3</v>
      </c>
      <c r="CX89" s="346">
        <v>0</v>
      </c>
      <c r="CY89" s="38">
        <v>2</v>
      </c>
      <c r="CZ89" s="38" t="s">
        <v>3</v>
      </c>
      <c r="DA89" s="39">
        <v>1</v>
      </c>
      <c r="DB89" s="38">
        <v>3</v>
      </c>
      <c r="DC89" s="38" t="s">
        <v>3</v>
      </c>
      <c r="DD89" s="39">
        <v>1</v>
      </c>
      <c r="DF89" s="284">
        <f t="shared" si="78"/>
        <v>0</v>
      </c>
      <c r="DI89" s="284">
        <f t="shared" si="79"/>
        <v>0</v>
      </c>
      <c r="DL89" s="284">
        <f>IF(F89="",0,IF(AND(F89=O89,H89=Q89),3,IF(F89-O89=H89-Q89,2,IF((F89-H89)*(O89-Q89)&gt;0,1,0))))</f>
        <v>0</v>
      </c>
      <c r="DO89" s="284">
        <f>IF(F89="",0,IF(AND(F89=R89,H89=T89),3,IF(F89-R89=H89-T89,2,IF((F89-H89)*(R89-T89)&gt;0,1,0))))</f>
        <v>0</v>
      </c>
      <c r="DR89" s="284">
        <f>IF(F89="",0,IF(AND(F89=U89,H89=W89),3,IF(F89-U89=H89-W89,2,IF((F89-H89)*(U89-W89)&gt;0,1,0))))</f>
        <v>0</v>
      </c>
      <c r="DU89" s="284">
        <f>IF(F89="",0,IF(AND(F89=X89,H89=Z89),3,IF(F89-X89=H89-Z89,2,IF((F89-H89)*(X89-Z89)&gt;0,1,0))))</f>
        <v>0</v>
      </c>
      <c r="DX89" s="284">
        <f>IF(F89="",0,IF(AND(F89=AA89,H89=AC89),3,IF(F89-AA89=H89-AC89,2,IF((F89-H89)*(AA89-AC89)&gt;0,1,0))))</f>
        <v>0</v>
      </c>
      <c r="EA89" s="284">
        <f>IF(F89="",0,IF(AND(F89=AD89,H89=AF89),3,IF(F89-AD89=H89-AF89,2,IF((F89-H89)*(AD89-AF89)&gt;0,1,0))))</f>
        <v>0</v>
      </c>
      <c r="ED89" s="284">
        <f>IF(F89="",0,IF(AND(F89=AG89,H89=AI89),3,IF(F89-AG89=H89-AI89,2,IF((F89-H89)*(AG89-AI89)&gt;0,1,0))))</f>
        <v>0</v>
      </c>
      <c r="EG89" s="284">
        <f t="shared" si="80"/>
        <v>0</v>
      </c>
      <c r="EJ89" s="284">
        <f>IF(F89="",0,IF(AND(F89=AM89,H89=AO89),3,IF(F89-AM89=H89-AO89,2,IF((F89-H89)*(AM89-AO89)&gt;0,1,0))))</f>
        <v>0</v>
      </c>
      <c r="EM89" s="284">
        <f>IF(F89="",0,IF(AND(F89=AP89,H89=AR89),3,IF(F89-AP89=H89-AR89,2,IF((F89-H89)*(AP89-AR89)&gt;0,1,0))))</f>
        <v>0</v>
      </c>
      <c r="EP89" s="284">
        <f>IF(F89="",0,IF(AND(F89=AS89,H89=AU89),3,IF(F89-AS89=H89-AU89,2,IF((F89-H89)*(AS89-AU89)&gt;0,1,0))))</f>
        <v>0</v>
      </c>
      <c r="ES89" s="284">
        <f>IF(F89="",0,IF(AND(F89=AV89,H89=AX89),3,IF(F89-AV89=H89-AX89,2,IF((F89-H89)*(AV89-AX89)&gt;0,1,0))))</f>
        <v>0</v>
      </c>
      <c r="EV89" s="284">
        <f t="shared" si="81"/>
        <v>0</v>
      </c>
      <c r="EY89" s="284">
        <f t="shared" si="82"/>
        <v>0</v>
      </c>
      <c r="EZ89" s="284">
        <f t="shared" si="83"/>
        <v>0</v>
      </c>
      <c r="FA89" s="284">
        <f t="shared" si="53"/>
        <v>0</v>
      </c>
      <c r="FB89" s="284">
        <f>IF(F89="",0,IF(AND(F89=BL89,H89=BN89),3,IF(F89-BL89=H89-BN89,2,IF((F89-H89)*(BL89-BN89)&gt;0,1,0))))</f>
        <v>0</v>
      </c>
      <c r="FC89" s="284">
        <f t="shared" si="39"/>
        <v>0</v>
      </c>
      <c r="FD89" s="284">
        <f t="shared" si="52"/>
        <v>0</v>
      </c>
      <c r="FE89" s="284">
        <f t="shared" si="40"/>
        <v>0</v>
      </c>
      <c r="FF89" s="284">
        <f t="shared" si="41"/>
        <v>0</v>
      </c>
      <c r="FG89" s="284">
        <f t="shared" si="42"/>
        <v>3</v>
      </c>
      <c r="FH89" s="284">
        <f t="shared" si="43"/>
        <v>0</v>
      </c>
      <c r="FI89" s="284">
        <f t="shared" si="44"/>
        <v>0</v>
      </c>
      <c r="FJ89" s="284">
        <f t="shared" si="45"/>
        <v>0</v>
      </c>
      <c r="FK89" s="284">
        <f t="shared" si="46"/>
        <v>0</v>
      </c>
      <c r="FL89" s="284">
        <f t="shared" si="47"/>
        <v>0</v>
      </c>
      <c r="FM89" s="284">
        <f t="shared" si="48"/>
        <v>0</v>
      </c>
      <c r="FN89" s="284">
        <f t="shared" si="49"/>
        <v>0</v>
      </c>
      <c r="FO89" s="284">
        <f t="shared" si="50"/>
        <v>0</v>
      </c>
      <c r="FP89" s="284">
        <f t="shared" si="51"/>
        <v>0</v>
      </c>
    </row>
    <row r="90" spans="1:172" ht="12.75">
      <c r="A90" s="33" t="s">
        <v>75</v>
      </c>
      <c r="B90" s="25" t="s">
        <v>113</v>
      </c>
      <c r="C90" s="34" t="str">
        <f>A90</f>
        <v>Slowakei</v>
      </c>
      <c r="D90" s="35" t="s">
        <v>3</v>
      </c>
      <c r="E90" s="35" t="str">
        <f>A88</f>
        <v>Paraguay</v>
      </c>
      <c r="F90" s="183">
        <f>IF(aktuell!F53="","",aktuell!$F$53)</f>
        <v>0</v>
      </c>
      <c r="G90" s="183" t="s">
        <v>3</v>
      </c>
      <c r="H90" s="184">
        <f>IF(aktuell!H53="","",aktuell!$H$53)</f>
        <v>2</v>
      </c>
      <c r="I90" s="35">
        <v>0</v>
      </c>
      <c r="J90" s="35" t="s">
        <v>3</v>
      </c>
      <c r="K90" s="36">
        <v>0</v>
      </c>
      <c r="L90" s="35">
        <v>2</v>
      </c>
      <c r="M90" s="35" t="s">
        <v>3</v>
      </c>
      <c r="N90" s="36">
        <v>1</v>
      </c>
      <c r="O90" s="242">
        <v>2</v>
      </c>
      <c r="P90" s="242" t="s">
        <v>3</v>
      </c>
      <c r="Q90" s="243">
        <v>2</v>
      </c>
      <c r="R90" s="35">
        <v>1</v>
      </c>
      <c r="S90" s="35" t="s">
        <v>3</v>
      </c>
      <c r="T90" s="36">
        <v>1</v>
      </c>
      <c r="U90" s="35">
        <v>2</v>
      </c>
      <c r="V90" s="35" t="s">
        <v>3</v>
      </c>
      <c r="W90" s="36">
        <v>2</v>
      </c>
      <c r="X90" s="35">
        <v>1</v>
      </c>
      <c r="Y90" s="35" t="s">
        <v>3</v>
      </c>
      <c r="Z90" s="36">
        <v>1</v>
      </c>
      <c r="AA90" s="35">
        <v>2</v>
      </c>
      <c r="AB90" s="35" t="s">
        <v>3</v>
      </c>
      <c r="AC90" s="36">
        <v>1</v>
      </c>
      <c r="AD90" s="35">
        <v>2</v>
      </c>
      <c r="AE90" s="35" t="s">
        <v>3</v>
      </c>
      <c r="AF90" s="36">
        <v>1</v>
      </c>
      <c r="AG90" s="35">
        <v>1</v>
      </c>
      <c r="AH90" s="35" t="s">
        <v>3</v>
      </c>
      <c r="AI90" s="36">
        <v>1</v>
      </c>
      <c r="AJ90" s="35">
        <v>2</v>
      </c>
      <c r="AK90" s="35" t="s">
        <v>3</v>
      </c>
      <c r="AL90" s="36">
        <v>1</v>
      </c>
      <c r="AM90" s="35">
        <v>0</v>
      </c>
      <c r="AN90" s="35" t="s">
        <v>3</v>
      </c>
      <c r="AO90" s="36">
        <v>3</v>
      </c>
      <c r="AP90" s="35">
        <v>1</v>
      </c>
      <c r="AQ90" s="35" t="s">
        <v>3</v>
      </c>
      <c r="AR90" s="36">
        <v>1</v>
      </c>
      <c r="AS90" s="35">
        <v>2</v>
      </c>
      <c r="AT90" s="35" t="s">
        <v>3</v>
      </c>
      <c r="AU90" s="36">
        <v>2</v>
      </c>
      <c r="AV90" s="35">
        <v>2</v>
      </c>
      <c r="AW90" s="35" t="s">
        <v>3</v>
      </c>
      <c r="AX90" s="36">
        <v>2</v>
      </c>
      <c r="AY90" s="35">
        <v>0</v>
      </c>
      <c r="AZ90" s="35" t="s">
        <v>3</v>
      </c>
      <c r="BA90" s="36">
        <v>0</v>
      </c>
      <c r="BB90" s="35">
        <v>1</v>
      </c>
      <c r="BC90" s="35" t="s">
        <v>3</v>
      </c>
      <c r="BD90" s="36">
        <v>1</v>
      </c>
      <c r="BF90" s="35">
        <v>2</v>
      </c>
      <c r="BG90" s="35" t="s">
        <v>3</v>
      </c>
      <c r="BH90" s="36">
        <v>2</v>
      </c>
      <c r="BI90" s="289">
        <v>1</v>
      </c>
      <c r="BJ90" s="289" t="s">
        <v>3</v>
      </c>
      <c r="BK90" s="290">
        <v>0</v>
      </c>
      <c r="BL90" s="35">
        <v>1</v>
      </c>
      <c r="BM90" s="35" t="s">
        <v>3</v>
      </c>
      <c r="BN90" s="36">
        <v>0</v>
      </c>
      <c r="BO90" s="375">
        <v>0</v>
      </c>
      <c r="BP90" s="375" t="s">
        <v>3</v>
      </c>
      <c r="BQ90" s="376">
        <v>1</v>
      </c>
      <c r="BR90" s="35">
        <v>1</v>
      </c>
      <c r="BS90" s="35" t="s">
        <v>3</v>
      </c>
      <c r="BT90" s="36">
        <v>2</v>
      </c>
      <c r="BU90" s="35">
        <v>2</v>
      </c>
      <c r="BV90" s="35" t="s">
        <v>3</v>
      </c>
      <c r="BW90" s="36">
        <v>1</v>
      </c>
      <c r="BX90" s="35">
        <v>1</v>
      </c>
      <c r="BY90" s="35" t="s">
        <v>3</v>
      </c>
      <c r="BZ90" s="36">
        <v>1</v>
      </c>
      <c r="CA90" s="35">
        <v>1</v>
      </c>
      <c r="CB90" s="35" t="s">
        <v>3</v>
      </c>
      <c r="CC90" s="36">
        <v>2</v>
      </c>
      <c r="CD90" s="35">
        <v>1</v>
      </c>
      <c r="CE90" s="35" t="s">
        <v>3</v>
      </c>
      <c r="CF90" s="36">
        <v>0</v>
      </c>
      <c r="CG90" s="35">
        <v>1</v>
      </c>
      <c r="CH90" s="35" t="s">
        <v>3</v>
      </c>
      <c r="CI90" s="36">
        <v>1</v>
      </c>
      <c r="CJ90" s="35">
        <v>1</v>
      </c>
      <c r="CK90" s="35" t="s">
        <v>3</v>
      </c>
      <c r="CL90" s="36">
        <v>0</v>
      </c>
      <c r="CM90" s="35">
        <v>1</v>
      </c>
      <c r="CN90" s="35" t="s">
        <v>3</v>
      </c>
      <c r="CO90" s="36">
        <v>1</v>
      </c>
      <c r="CP90" s="35">
        <v>2</v>
      </c>
      <c r="CQ90" s="35" t="s">
        <v>3</v>
      </c>
      <c r="CR90" s="36">
        <v>2</v>
      </c>
      <c r="CS90" s="35">
        <v>1</v>
      </c>
      <c r="CT90" s="35" t="s">
        <v>3</v>
      </c>
      <c r="CU90" s="36">
        <v>0</v>
      </c>
      <c r="CV90" s="343">
        <v>1</v>
      </c>
      <c r="CW90" s="343" t="s">
        <v>3</v>
      </c>
      <c r="CX90" s="344">
        <v>1</v>
      </c>
      <c r="CY90" s="35">
        <v>0</v>
      </c>
      <c r="CZ90" s="35" t="s">
        <v>3</v>
      </c>
      <c r="DA90" s="36">
        <v>0</v>
      </c>
      <c r="DB90" s="35">
        <v>1</v>
      </c>
      <c r="DC90" s="35" t="s">
        <v>3</v>
      </c>
      <c r="DD90" s="36">
        <v>1</v>
      </c>
      <c r="DF90" s="284">
        <f t="shared" si="78"/>
        <v>0</v>
      </c>
      <c r="DI90" s="284">
        <f t="shared" si="79"/>
        <v>0</v>
      </c>
      <c r="DL90" s="284">
        <f>IF(F90="",0,IF(AND(F90=O90,H90=Q90),3,IF(F90-O90=H90-Q90,2,IF((F90-H90)*(O90-Q90)&gt;0,1,0))))</f>
        <v>0</v>
      </c>
      <c r="DO90" s="284">
        <f>IF(F90="",0,IF(AND(F90=R90,H90=T90),3,IF(F90-R90=H90-T90,2,IF((F90-H90)*(R90-T90)&gt;0,1,0))))</f>
        <v>0</v>
      </c>
      <c r="DR90" s="284">
        <f>IF(F90="",0,IF(AND(F90=U90,H90=W90),3,IF(F90-U90=H90-W90,2,IF((F90-H90)*(U90-W90)&gt;0,1,0))))</f>
        <v>0</v>
      </c>
      <c r="DU90" s="284">
        <f>IF(F90="",0,IF(AND(F90=X90,H90=Z90),3,IF(F90-X90=H90-Z90,2,IF((F90-H90)*(X90-Z90)&gt;0,1,0))))</f>
        <v>0</v>
      </c>
      <c r="DX90" s="284">
        <f>IF(F90="",0,IF(AND(F90=AA90,H90=AC90),3,IF(F90-AA90=H90-AC90,2,IF((F90-H90)*(AA90-AC90)&gt;0,1,0))))</f>
        <v>0</v>
      </c>
      <c r="EA90" s="284">
        <f>IF(F90="",0,IF(AND(F90=AD90,H90=AF90),3,IF(F90-AD90=H90-AF90,2,IF((F90-H90)*(AD90-AF90)&gt;0,1,0))))</f>
        <v>0</v>
      </c>
      <c r="ED90" s="284">
        <f>IF(F90="",0,IF(AND(F90=AG90,H90=AI90),3,IF(F90-AG90=H90-AI90,2,IF((F90-H90)*(AG90-AI90)&gt;0,1,0))))</f>
        <v>0</v>
      </c>
      <c r="EG90" s="284">
        <f t="shared" si="80"/>
        <v>0</v>
      </c>
      <c r="EJ90" s="284">
        <f>IF(F90="",0,IF(AND(F90=AM90,H90=AO90),3,IF(F90-AM90=H90-AO90,2,IF((F90-H90)*(AM90-AO90)&gt;0,1,0))))</f>
        <v>1</v>
      </c>
      <c r="EM90" s="284">
        <f>IF(F90="",0,IF(AND(F90=AP90,H90=AR90),3,IF(F90-AP90=H90-AR90,2,IF((F90-H90)*(AP90-AR90)&gt;0,1,0))))</f>
        <v>0</v>
      </c>
      <c r="EP90" s="284">
        <f>IF(F90="",0,IF(AND(F90=AS90,H90=AU90),3,IF(F90-AS90=H90-AU90,2,IF((F90-H90)*(AS90-AU90)&gt;0,1,0))))</f>
        <v>0</v>
      </c>
      <c r="ES90" s="284">
        <f>IF(F90="",0,IF(AND(F90=AV90,H90=AX90),3,IF(F90-AV90=H90-AX90,2,IF((F90-H90)*(AV90-AX90)&gt;0,1,0))))</f>
        <v>0</v>
      </c>
      <c r="EV90" s="284">
        <f t="shared" si="81"/>
        <v>0</v>
      </c>
      <c r="EY90" s="284">
        <f t="shared" si="82"/>
        <v>0</v>
      </c>
      <c r="EZ90" s="284">
        <f t="shared" si="83"/>
        <v>0</v>
      </c>
      <c r="FA90" s="284">
        <f t="shared" si="53"/>
        <v>0</v>
      </c>
      <c r="FB90" s="284">
        <f t="shared" si="38"/>
        <v>0</v>
      </c>
      <c r="FC90" s="284">
        <f t="shared" si="39"/>
        <v>1</v>
      </c>
      <c r="FD90" s="284">
        <f t="shared" si="52"/>
        <v>1</v>
      </c>
      <c r="FE90" s="284">
        <f t="shared" si="40"/>
        <v>0</v>
      </c>
      <c r="FF90" s="284">
        <f t="shared" si="41"/>
        <v>0</v>
      </c>
      <c r="FG90" s="284">
        <f t="shared" si="42"/>
        <v>1</v>
      </c>
      <c r="FH90" s="284">
        <f t="shared" si="43"/>
        <v>0</v>
      </c>
      <c r="FI90" s="284">
        <f t="shared" si="44"/>
        <v>0</v>
      </c>
      <c r="FJ90" s="284">
        <f t="shared" si="45"/>
        <v>0</v>
      </c>
      <c r="FK90" s="284">
        <f t="shared" si="46"/>
        <v>0</v>
      </c>
      <c r="FL90" s="284">
        <f t="shared" si="47"/>
        <v>0</v>
      </c>
      <c r="FM90" s="284">
        <f t="shared" si="48"/>
        <v>0</v>
      </c>
      <c r="FN90" s="284">
        <f t="shared" si="49"/>
        <v>0</v>
      </c>
      <c r="FO90" s="284">
        <f t="shared" si="50"/>
        <v>0</v>
      </c>
      <c r="FP90" s="284">
        <f t="shared" si="51"/>
        <v>0</v>
      </c>
    </row>
    <row r="91" spans="1:172" ht="12.75">
      <c r="A91" s="40"/>
      <c r="B91" s="24" t="s">
        <v>111</v>
      </c>
      <c r="C91" s="37" t="str">
        <f>A90</f>
        <v>Slowakei</v>
      </c>
      <c r="D91" s="38" t="s">
        <v>3</v>
      </c>
      <c r="E91" s="38" t="str">
        <f>A87</f>
        <v>Italien</v>
      </c>
      <c r="F91" s="185">
        <f>IF(aktuell!F54="","",aktuell!$F$54)</f>
        <v>3</v>
      </c>
      <c r="G91" s="185" t="s">
        <v>3</v>
      </c>
      <c r="H91" s="186">
        <f>IF(aktuell!H54="","",aktuell!$H$54)</f>
        <v>2</v>
      </c>
      <c r="I91" s="38">
        <v>1</v>
      </c>
      <c r="J91" s="38" t="s">
        <v>3</v>
      </c>
      <c r="K91" s="39">
        <v>1</v>
      </c>
      <c r="L91" s="38">
        <v>2</v>
      </c>
      <c r="M91" s="38" t="s">
        <v>3</v>
      </c>
      <c r="N91" s="39">
        <v>2</v>
      </c>
      <c r="O91" s="244">
        <v>1</v>
      </c>
      <c r="P91" s="244" t="s">
        <v>3</v>
      </c>
      <c r="Q91" s="245">
        <v>1</v>
      </c>
      <c r="R91" s="38">
        <v>1</v>
      </c>
      <c r="S91" s="38" t="s">
        <v>3</v>
      </c>
      <c r="T91" s="39">
        <v>1</v>
      </c>
      <c r="U91" s="38">
        <v>0</v>
      </c>
      <c r="V91" s="38" t="s">
        <v>3</v>
      </c>
      <c r="W91" s="39">
        <v>0</v>
      </c>
      <c r="X91" s="38">
        <v>1</v>
      </c>
      <c r="Y91" s="38" t="s">
        <v>3</v>
      </c>
      <c r="Z91" s="39">
        <v>1</v>
      </c>
      <c r="AA91" s="38">
        <v>0</v>
      </c>
      <c r="AB91" s="38" t="s">
        <v>3</v>
      </c>
      <c r="AC91" s="39">
        <v>1</v>
      </c>
      <c r="AD91" s="38">
        <v>2</v>
      </c>
      <c r="AE91" s="38" t="s">
        <v>3</v>
      </c>
      <c r="AF91" s="39">
        <v>3</v>
      </c>
      <c r="AG91" s="38">
        <v>2</v>
      </c>
      <c r="AH91" s="38" t="s">
        <v>3</v>
      </c>
      <c r="AI91" s="39">
        <v>2</v>
      </c>
      <c r="AJ91" s="38">
        <v>1</v>
      </c>
      <c r="AK91" s="38" t="s">
        <v>3</v>
      </c>
      <c r="AL91" s="39">
        <v>1</v>
      </c>
      <c r="AM91" s="38">
        <v>0</v>
      </c>
      <c r="AN91" s="38" t="s">
        <v>3</v>
      </c>
      <c r="AO91" s="39">
        <v>3</v>
      </c>
      <c r="AP91" s="38">
        <v>1</v>
      </c>
      <c r="AQ91" s="38" t="s">
        <v>3</v>
      </c>
      <c r="AR91" s="39">
        <v>2</v>
      </c>
      <c r="AS91" s="38">
        <v>0</v>
      </c>
      <c r="AT91" s="38" t="s">
        <v>3</v>
      </c>
      <c r="AU91" s="39">
        <v>1</v>
      </c>
      <c r="AV91" s="38">
        <v>0</v>
      </c>
      <c r="AW91" s="38" t="s">
        <v>3</v>
      </c>
      <c r="AX91" s="39">
        <v>0</v>
      </c>
      <c r="AY91" s="38">
        <v>1</v>
      </c>
      <c r="AZ91" s="38" t="s">
        <v>3</v>
      </c>
      <c r="BA91" s="39">
        <v>4</v>
      </c>
      <c r="BB91" s="38">
        <v>0</v>
      </c>
      <c r="BC91" s="38" t="s">
        <v>3</v>
      </c>
      <c r="BD91" s="39">
        <v>2</v>
      </c>
      <c r="BF91" s="38">
        <v>1</v>
      </c>
      <c r="BG91" s="38" t="s">
        <v>3</v>
      </c>
      <c r="BH91" s="39">
        <v>1</v>
      </c>
      <c r="BI91" s="291">
        <v>2</v>
      </c>
      <c r="BJ91" s="291" t="s">
        <v>3</v>
      </c>
      <c r="BK91" s="292">
        <v>1</v>
      </c>
      <c r="BL91" s="38">
        <v>1</v>
      </c>
      <c r="BM91" s="38" t="s">
        <v>3</v>
      </c>
      <c r="BN91" s="39">
        <v>2</v>
      </c>
      <c r="BO91" s="377">
        <v>0</v>
      </c>
      <c r="BP91" s="377" t="s">
        <v>3</v>
      </c>
      <c r="BQ91" s="378">
        <v>1</v>
      </c>
      <c r="BR91" s="38">
        <v>1</v>
      </c>
      <c r="BS91" s="38" t="s">
        <v>3</v>
      </c>
      <c r="BT91" s="39">
        <v>1</v>
      </c>
      <c r="BU91" s="38">
        <v>1</v>
      </c>
      <c r="BV91" s="38" t="s">
        <v>3</v>
      </c>
      <c r="BW91" s="39">
        <v>1</v>
      </c>
      <c r="BX91" s="38">
        <v>1</v>
      </c>
      <c r="BY91" s="38" t="s">
        <v>3</v>
      </c>
      <c r="BZ91" s="39">
        <v>2</v>
      </c>
      <c r="CA91" s="38">
        <v>0</v>
      </c>
      <c r="CB91" s="38" t="s">
        <v>3</v>
      </c>
      <c r="CC91" s="39">
        <v>0</v>
      </c>
      <c r="CD91" s="38">
        <v>1</v>
      </c>
      <c r="CE91" s="38" t="s">
        <v>3</v>
      </c>
      <c r="CF91" s="39">
        <v>2</v>
      </c>
      <c r="CG91" s="38">
        <v>1</v>
      </c>
      <c r="CH91" s="38" t="s">
        <v>3</v>
      </c>
      <c r="CI91" s="39">
        <v>2</v>
      </c>
      <c r="CJ91" s="38">
        <v>1</v>
      </c>
      <c r="CK91" s="38" t="s">
        <v>3</v>
      </c>
      <c r="CL91" s="39">
        <v>2</v>
      </c>
      <c r="CM91" s="38">
        <v>1</v>
      </c>
      <c r="CN91" s="38" t="s">
        <v>3</v>
      </c>
      <c r="CO91" s="39">
        <v>2</v>
      </c>
      <c r="CP91" s="38">
        <v>0</v>
      </c>
      <c r="CQ91" s="38" t="s">
        <v>3</v>
      </c>
      <c r="CR91" s="39">
        <v>2</v>
      </c>
      <c r="CS91" s="38">
        <v>0</v>
      </c>
      <c r="CT91" s="38" t="s">
        <v>3</v>
      </c>
      <c r="CU91" s="39">
        <v>2</v>
      </c>
      <c r="CV91" s="345">
        <v>1</v>
      </c>
      <c r="CW91" s="345" t="s">
        <v>3</v>
      </c>
      <c r="CX91" s="346">
        <v>2</v>
      </c>
      <c r="CY91" s="38">
        <v>0</v>
      </c>
      <c r="CZ91" s="38" t="s">
        <v>3</v>
      </c>
      <c r="DA91" s="39">
        <v>3</v>
      </c>
      <c r="DB91" s="38">
        <v>1</v>
      </c>
      <c r="DC91" s="38" t="s">
        <v>3</v>
      </c>
      <c r="DD91" s="39">
        <v>3</v>
      </c>
      <c r="DF91" s="284">
        <f t="shared" si="78"/>
        <v>0</v>
      </c>
      <c r="DI91" s="284">
        <f t="shared" si="79"/>
        <v>0</v>
      </c>
      <c r="DL91" s="284">
        <f>IF(F91="",0,IF(AND(F91=O91,H91=Q91),3,IF(F91-O91=H91-Q91,2,IF((F91-H91)*(O91-Q91)&gt;0,1,0))))</f>
        <v>0</v>
      </c>
      <c r="DO91" s="284">
        <f>IF(F91="",0,IF(AND(F91=R91,H91=T91),3,IF(F91-R91=H91-T91,2,IF((F91-H91)*(R91-T91)&gt;0,1,0))))</f>
        <v>0</v>
      </c>
      <c r="DR91" s="284">
        <f>IF(F91="",0,IF(AND(F91=U91,H91=W91),3,IF(F91-U91=H91-W91,2,IF((F91-H91)*(U91-W91)&gt;0,1,0))))</f>
        <v>0</v>
      </c>
      <c r="DU91" s="284">
        <f>IF(F91="",0,IF(AND(F91=X91,H91=Z91),3,IF(F91-X91=H91-Z91,2,IF((F91-H91)*(X91-Z91)&gt;0,1,0))))</f>
        <v>0</v>
      </c>
      <c r="DX91" s="284">
        <f>IF(F91="",0,IF(AND(F91=AA91,H91=AC91),3,IF(F91-AA91=H91-AC91,2,IF((F91-H91)*(AA91-AC91)&gt;0,1,0))))</f>
        <v>0</v>
      </c>
      <c r="EA91" s="284">
        <f>IF(F91="",0,IF(AND(F91=AD91,H91=AF91),3,IF(F91-AD91=H91-AF91,2,IF((F91-H91)*(AD91-AF91)&gt;0,1,0))))</f>
        <v>0</v>
      </c>
      <c r="ED91" s="284">
        <f>IF(F91="",0,IF(AND(F91=AG91,H91=AI91),3,IF(F91-AG91=H91-AI91,2,IF((F91-H91)*(AG91-AI91)&gt;0,1,0))))</f>
        <v>0</v>
      </c>
      <c r="EG91" s="284">
        <f t="shared" si="80"/>
        <v>0</v>
      </c>
      <c r="EJ91" s="284">
        <f>IF(F91="",0,IF(AND(F91=AM91,H91=AO91),3,IF(F91-AM91=H91-AO91,2,IF((F91-H91)*(AM91-AO91)&gt;0,1,0))))</f>
        <v>0</v>
      </c>
      <c r="EM91" s="284">
        <f>IF(F91="",0,IF(AND(F91=AP91,H91=AR91),3,IF(F91-AP91=H91-AR91,2,IF((F91-H91)*(AP91-AR91)&gt;0,1,0))))</f>
        <v>0</v>
      </c>
      <c r="EP91" s="284">
        <f>IF(F91="",0,IF(AND(F91=AS91,H91=AU91),3,IF(F91-AS91=H91-AU91,2,IF((F91-H91)*(AS91-AU91)&gt;0,1,0))))</f>
        <v>0</v>
      </c>
      <c r="ES91" s="284">
        <f>IF(F91="",0,IF(AND(F91=AV91,H91=AX91),3,IF(F91-AV91=H91-AX91,2,IF((F91-H91)*(AV91-AX91)&gt;0,1,0))))</f>
        <v>0</v>
      </c>
      <c r="EV91" s="284">
        <f t="shared" si="81"/>
        <v>0</v>
      </c>
      <c r="EY91" s="284">
        <f t="shared" si="82"/>
        <v>0</v>
      </c>
      <c r="EZ91" s="284">
        <f t="shared" si="83"/>
        <v>0</v>
      </c>
      <c r="FA91" s="284">
        <f t="shared" si="53"/>
        <v>2</v>
      </c>
      <c r="FB91" s="284">
        <f t="shared" si="38"/>
        <v>0</v>
      </c>
      <c r="FC91" s="284">
        <f t="shared" si="39"/>
        <v>0</v>
      </c>
      <c r="FD91" s="284">
        <f t="shared" si="52"/>
        <v>0</v>
      </c>
      <c r="FE91" s="284">
        <f t="shared" si="40"/>
        <v>0</v>
      </c>
      <c r="FF91" s="284">
        <f t="shared" si="41"/>
        <v>0</v>
      </c>
      <c r="FG91" s="284">
        <f t="shared" si="42"/>
        <v>0</v>
      </c>
      <c r="FH91" s="284">
        <f t="shared" si="43"/>
        <v>0</v>
      </c>
      <c r="FI91" s="284">
        <f t="shared" si="44"/>
        <v>0</v>
      </c>
      <c r="FJ91" s="284">
        <f t="shared" si="45"/>
        <v>0</v>
      </c>
      <c r="FK91" s="284">
        <f t="shared" si="46"/>
        <v>0</v>
      </c>
      <c r="FL91" s="284">
        <f t="shared" si="47"/>
        <v>0</v>
      </c>
      <c r="FM91" s="284">
        <f t="shared" si="48"/>
        <v>0</v>
      </c>
      <c r="FN91" s="284">
        <f t="shared" si="49"/>
        <v>0</v>
      </c>
      <c r="FO91" s="284">
        <f t="shared" si="50"/>
        <v>0</v>
      </c>
      <c r="FP91" s="284">
        <f t="shared" si="51"/>
        <v>0</v>
      </c>
    </row>
    <row r="92" spans="1:172" ht="12.75">
      <c r="A92" s="41"/>
      <c r="B92" s="42" t="s">
        <v>111</v>
      </c>
      <c r="C92" s="43" t="str">
        <f>A88</f>
        <v>Paraguay</v>
      </c>
      <c r="D92" s="44" t="s">
        <v>3</v>
      </c>
      <c r="E92" s="44" t="str">
        <f>A89</f>
        <v>Neuseeland</v>
      </c>
      <c r="F92" s="187">
        <f>IF(aktuell!F55="","",aktuell!$F$55)</f>
        <v>0</v>
      </c>
      <c r="G92" s="187" t="s">
        <v>3</v>
      </c>
      <c r="H92" s="188">
        <f>IF(aktuell!H55="","",aktuell!$H$55)</f>
        <v>0</v>
      </c>
      <c r="I92" s="44">
        <v>2</v>
      </c>
      <c r="J92" s="44" t="s">
        <v>3</v>
      </c>
      <c r="K92" s="45">
        <v>1</v>
      </c>
      <c r="L92" s="44">
        <v>1</v>
      </c>
      <c r="M92" s="44" t="s">
        <v>3</v>
      </c>
      <c r="N92" s="45">
        <v>0</v>
      </c>
      <c r="O92" s="246">
        <v>2</v>
      </c>
      <c r="P92" s="246" t="s">
        <v>3</v>
      </c>
      <c r="Q92" s="247">
        <v>0</v>
      </c>
      <c r="R92" s="44">
        <v>2</v>
      </c>
      <c r="S92" s="44" t="s">
        <v>3</v>
      </c>
      <c r="T92" s="45">
        <v>0</v>
      </c>
      <c r="U92" s="44">
        <v>2</v>
      </c>
      <c r="V92" s="44" t="s">
        <v>3</v>
      </c>
      <c r="W92" s="45">
        <v>1</v>
      </c>
      <c r="X92" s="44">
        <v>1</v>
      </c>
      <c r="Y92" s="44" t="s">
        <v>3</v>
      </c>
      <c r="Z92" s="45">
        <v>0</v>
      </c>
      <c r="AA92" s="44">
        <v>2</v>
      </c>
      <c r="AB92" s="44" t="s">
        <v>3</v>
      </c>
      <c r="AC92" s="45">
        <v>1</v>
      </c>
      <c r="AD92" s="44">
        <v>1</v>
      </c>
      <c r="AE92" s="44" t="s">
        <v>3</v>
      </c>
      <c r="AF92" s="45">
        <v>0</v>
      </c>
      <c r="AG92" s="44">
        <v>2</v>
      </c>
      <c r="AH92" s="44" t="s">
        <v>3</v>
      </c>
      <c r="AI92" s="45">
        <v>1</v>
      </c>
      <c r="AJ92" s="44">
        <v>2</v>
      </c>
      <c r="AK92" s="44" t="s">
        <v>3</v>
      </c>
      <c r="AL92" s="45">
        <v>0</v>
      </c>
      <c r="AM92" s="44">
        <v>1</v>
      </c>
      <c r="AN92" s="44" t="s">
        <v>3</v>
      </c>
      <c r="AO92" s="45">
        <v>2</v>
      </c>
      <c r="AP92" s="44">
        <v>2</v>
      </c>
      <c r="AQ92" s="44" t="s">
        <v>3</v>
      </c>
      <c r="AR92" s="45">
        <v>0</v>
      </c>
      <c r="AS92" s="44">
        <v>2</v>
      </c>
      <c r="AT92" s="44" t="s">
        <v>3</v>
      </c>
      <c r="AU92" s="45">
        <v>1</v>
      </c>
      <c r="AV92" s="44">
        <v>1</v>
      </c>
      <c r="AW92" s="44" t="s">
        <v>3</v>
      </c>
      <c r="AX92" s="45">
        <v>0</v>
      </c>
      <c r="AY92" s="44">
        <v>2</v>
      </c>
      <c r="AZ92" s="44" t="s">
        <v>3</v>
      </c>
      <c r="BA92" s="45">
        <v>2</v>
      </c>
      <c r="BB92" s="44">
        <v>2</v>
      </c>
      <c r="BC92" s="44" t="s">
        <v>3</v>
      </c>
      <c r="BD92" s="45">
        <v>1</v>
      </c>
      <c r="BF92" s="44">
        <v>3</v>
      </c>
      <c r="BG92" s="44" t="s">
        <v>3</v>
      </c>
      <c r="BH92" s="45">
        <v>1</v>
      </c>
      <c r="BI92" s="293">
        <v>3</v>
      </c>
      <c r="BJ92" s="293" t="s">
        <v>3</v>
      </c>
      <c r="BK92" s="294">
        <v>1</v>
      </c>
      <c r="BL92" s="44">
        <v>0</v>
      </c>
      <c r="BM92" s="44" t="s">
        <v>3</v>
      </c>
      <c r="BN92" s="45">
        <v>2</v>
      </c>
      <c r="BO92" s="379">
        <v>2</v>
      </c>
      <c r="BP92" s="379" t="s">
        <v>3</v>
      </c>
      <c r="BQ92" s="380">
        <v>0</v>
      </c>
      <c r="BR92" s="44">
        <v>2</v>
      </c>
      <c r="BS92" s="44" t="s">
        <v>3</v>
      </c>
      <c r="BT92" s="45">
        <v>0</v>
      </c>
      <c r="BU92" s="44">
        <v>3</v>
      </c>
      <c r="BV92" s="44" t="s">
        <v>3</v>
      </c>
      <c r="BW92" s="45">
        <v>0</v>
      </c>
      <c r="BX92" s="44">
        <v>2</v>
      </c>
      <c r="BY92" s="44" t="s">
        <v>3</v>
      </c>
      <c r="BZ92" s="45">
        <v>0</v>
      </c>
      <c r="CA92" s="44">
        <v>1</v>
      </c>
      <c r="CB92" s="44" t="s">
        <v>3</v>
      </c>
      <c r="CC92" s="45">
        <v>1</v>
      </c>
      <c r="CD92" s="44">
        <v>2</v>
      </c>
      <c r="CE92" s="44" t="s">
        <v>3</v>
      </c>
      <c r="CF92" s="45">
        <v>1</v>
      </c>
      <c r="CG92" s="44">
        <v>3</v>
      </c>
      <c r="CH92" s="44" t="s">
        <v>3</v>
      </c>
      <c r="CI92" s="45">
        <v>0</v>
      </c>
      <c r="CJ92" s="44">
        <v>1</v>
      </c>
      <c r="CK92" s="44" t="s">
        <v>3</v>
      </c>
      <c r="CL92" s="45">
        <v>2</v>
      </c>
      <c r="CM92" s="44">
        <v>2</v>
      </c>
      <c r="CN92" s="44" t="s">
        <v>3</v>
      </c>
      <c r="CO92" s="45">
        <v>0</v>
      </c>
      <c r="CP92" s="44">
        <v>1</v>
      </c>
      <c r="CQ92" s="44" t="s">
        <v>3</v>
      </c>
      <c r="CR92" s="45">
        <v>1</v>
      </c>
      <c r="CS92" s="44">
        <v>1</v>
      </c>
      <c r="CT92" s="44" t="s">
        <v>3</v>
      </c>
      <c r="CU92" s="45">
        <v>1</v>
      </c>
      <c r="CV92" s="347">
        <v>1</v>
      </c>
      <c r="CW92" s="347" t="s">
        <v>3</v>
      </c>
      <c r="CX92" s="348">
        <v>1</v>
      </c>
      <c r="CY92" s="44">
        <v>2</v>
      </c>
      <c r="CZ92" s="44" t="s">
        <v>3</v>
      </c>
      <c r="DA92" s="45">
        <v>2</v>
      </c>
      <c r="DB92" s="44">
        <v>1</v>
      </c>
      <c r="DC92" s="44" t="s">
        <v>3</v>
      </c>
      <c r="DD92" s="45">
        <v>2</v>
      </c>
      <c r="DF92" s="284">
        <f t="shared" si="78"/>
        <v>0</v>
      </c>
      <c r="DI92" s="284">
        <f t="shared" si="79"/>
        <v>0</v>
      </c>
      <c r="DL92" s="284">
        <f>IF(F92="",0,IF(AND(F92=O92,H92=Q92),3,IF(F92-O92=H92-Q92,2,IF((F92-H92)*(O92-Q92)&gt;0,1,0))))</f>
        <v>0</v>
      </c>
      <c r="DO92" s="284">
        <f>IF(F92="",0,IF(AND(F92=R92,H92=T92),3,IF(F92-R92=H92-T92,2,IF((F92-H92)*(R92-T92)&gt;0,1,0))))</f>
        <v>0</v>
      </c>
      <c r="DR92" s="284">
        <f>IF(F92="",0,IF(AND(F92=U92,H92=W92),3,IF(F92-U92=H92-W92,2,IF((F92-H92)*(U92-W92)&gt;0,1,0))))</f>
        <v>0</v>
      </c>
      <c r="DU92" s="284">
        <f>IF(F92="",0,IF(AND(F92=X92,H92=Z92),3,IF(F92-X92=H92-Z92,2,IF((F92-H92)*(X92-Z92)&gt;0,1,0))))</f>
        <v>0</v>
      </c>
      <c r="DX92" s="284">
        <f>IF(F92="",0,IF(AND(F92=AA92,H92=AC92),3,IF(F92-AA92=H92-AC92,2,IF((F92-H92)*(AA92-AC92)&gt;0,1,0))))</f>
        <v>0</v>
      </c>
      <c r="EA92" s="284">
        <f>IF(F92="",0,IF(AND(F92=AD92,H92=AF92),3,IF(F92-AD92=H92-AF92,2,IF((F92-H92)*(AD92-AF92)&gt;0,1,0))))</f>
        <v>0</v>
      </c>
      <c r="ED92" s="284">
        <f>IF(F92="",0,IF(AND(F92=AG92,H92=AI92),3,IF(F92-AG92=H92-AI92,2,IF((F92-H92)*(AG92-AI92)&gt;0,1,0))))</f>
        <v>0</v>
      </c>
      <c r="EG92" s="284">
        <f t="shared" si="80"/>
        <v>0</v>
      </c>
      <c r="EJ92" s="284">
        <f>IF(F92="",0,IF(AND(F92=AM92,H92=AO92),3,IF(F92-AM92=H92-AO92,2,IF((F92-H92)*(AM92-AO92)&gt;0,1,0))))</f>
        <v>0</v>
      </c>
      <c r="EM92" s="284">
        <f>IF(F92="",0,IF(AND(F92=AP92,H92=AR92),3,IF(F92-AP92=H92-AR92,2,IF((F92-H92)*(AP92-AR92)&gt;0,1,0))))</f>
        <v>0</v>
      </c>
      <c r="EP92" s="284">
        <f>IF(F92="",0,IF(AND(F92=AS92,H92=AU92),3,IF(F92-AS92=H92-AU92,2,IF((F92-H92)*(AS92-AU92)&gt;0,1,0))))</f>
        <v>0</v>
      </c>
      <c r="ES92" s="284">
        <f>IF(F92="",0,IF(AND(F92=AV92,H92=AX92),3,IF(F92-AV92=H92-AX92,2,IF((F92-H92)*(AV92-AX92)&gt;0,1,0))))</f>
        <v>0</v>
      </c>
      <c r="EV92" s="284">
        <f t="shared" si="81"/>
        <v>2</v>
      </c>
      <c r="EY92" s="284">
        <f t="shared" si="82"/>
        <v>0</v>
      </c>
      <c r="EZ92" s="284">
        <f t="shared" si="83"/>
        <v>0</v>
      </c>
      <c r="FA92" s="284">
        <f t="shared" si="53"/>
        <v>0</v>
      </c>
      <c r="FB92" s="284">
        <f t="shared" si="38"/>
        <v>0</v>
      </c>
      <c r="FC92" s="284">
        <f t="shared" si="39"/>
        <v>0</v>
      </c>
      <c r="FD92" s="284">
        <f t="shared" si="52"/>
        <v>0</v>
      </c>
      <c r="FE92" s="284">
        <f t="shared" si="40"/>
        <v>0</v>
      </c>
      <c r="FF92" s="284">
        <f t="shared" si="41"/>
        <v>0</v>
      </c>
      <c r="FG92" s="284">
        <f t="shared" si="42"/>
        <v>2</v>
      </c>
      <c r="FH92" s="284">
        <f t="shared" si="43"/>
        <v>0</v>
      </c>
      <c r="FI92" s="284">
        <f t="shared" si="44"/>
        <v>0</v>
      </c>
      <c r="FJ92" s="284">
        <f t="shared" si="45"/>
        <v>0</v>
      </c>
      <c r="FK92" s="284">
        <f t="shared" si="46"/>
        <v>0</v>
      </c>
      <c r="FL92" s="284">
        <f t="shared" si="47"/>
        <v>2</v>
      </c>
      <c r="FM92" s="284">
        <f t="shared" si="48"/>
        <v>2</v>
      </c>
      <c r="FN92" s="284">
        <f t="shared" si="49"/>
        <v>2</v>
      </c>
      <c r="FO92" s="284">
        <f t="shared" si="50"/>
        <v>2</v>
      </c>
      <c r="FP92" s="284">
        <f t="shared" si="51"/>
        <v>0</v>
      </c>
    </row>
    <row r="93" spans="6:172" ht="12.75">
      <c r="F93" s="200">
        <f>IF(aktuell!F56="","",aktuell!$F$5)</f>
      </c>
      <c r="G93" s="192"/>
      <c r="H93" s="200">
        <f>IF(aktuell!H56="","",aktuell!$H$5)</f>
      </c>
      <c r="N93"/>
      <c r="O93" s="239"/>
      <c r="P93" s="239"/>
      <c r="Q93" s="239"/>
      <c r="AX93" s="338"/>
      <c r="BI93" s="286"/>
      <c r="BJ93" s="286"/>
      <c r="BK93" s="286"/>
      <c r="BO93" s="372"/>
      <c r="BP93" s="372"/>
      <c r="BQ93" s="372"/>
      <c r="CV93" s="340"/>
      <c r="CW93" s="340"/>
      <c r="CX93" s="340"/>
      <c r="FA93" s="284">
        <f t="shared" si="53"/>
        <v>0</v>
      </c>
      <c r="FB93" s="284">
        <f t="shared" si="38"/>
        <v>0</v>
      </c>
      <c r="FC93" s="284">
        <f t="shared" si="39"/>
        <v>0</v>
      </c>
      <c r="FD93" s="284">
        <f t="shared" si="52"/>
        <v>0</v>
      </c>
      <c r="FE93" s="284">
        <f t="shared" si="40"/>
        <v>0</v>
      </c>
      <c r="FF93" s="284">
        <f t="shared" si="41"/>
        <v>0</v>
      </c>
      <c r="FG93" s="284">
        <f t="shared" si="42"/>
        <v>0</v>
      </c>
      <c r="FH93" s="284">
        <f t="shared" si="43"/>
        <v>0</v>
      </c>
      <c r="FI93" s="284">
        <f t="shared" si="44"/>
        <v>0</v>
      </c>
      <c r="FJ93" s="284">
        <f t="shared" si="45"/>
        <v>0</v>
      </c>
      <c r="FK93" s="284">
        <f t="shared" si="46"/>
        <v>0</v>
      </c>
      <c r="FL93" s="284">
        <f t="shared" si="47"/>
        <v>0</v>
      </c>
      <c r="FM93" s="284">
        <f t="shared" si="48"/>
        <v>0</v>
      </c>
      <c r="FN93" s="284">
        <f t="shared" si="49"/>
        <v>0</v>
      </c>
      <c r="FO93" s="284">
        <f t="shared" si="50"/>
        <v>0</v>
      </c>
      <c r="FP93" s="284">
        <f t="shared" si="51"/>
        <v>0</v>
      </c>
    </row>
    <row r="94" spans="6:172" ht="12.75">
      <c r="F94" s="200">
        <f>IF(aktuell!F57="","",aktuell!$F$5)</f>
      </c>
      <c r="G94" s="192"/>
      <c r="H94" s="200">
        <f>IF(aktuell!H57="","",aktuell!$H$5)</f>
      </c>
      <c r="N94"/>
      <c r="O94" s="239"/>
      <c r="P94" s="239"/>
      <c r="Q94" s="239"/>
      <c r="BI94" s="286"/>
      <c r="BJ94" s="286"/>
      <c r="BK94" s="286"/>
      <c r="BO94" s="372"/>
      <c r="BP94" s="372"/>
      <c r="BQ94" s="372"/>
      <c r="CV94" s="340"/>
      <c r="CW94" s="340"/>
      <c r="CX94" s="340"/>
      <c r="FA94" s="284">
        <f t="shared" si="53"/>
        <v>0</v>
      </c>
      <c r="FB94" s="284">
        <f t="shared" si="38"/>
        <v>0</v>
      </c>
      <c r="FC94" s="284">
        <f t="shared" si="39"/>
        <v>0</v>
      </c>
      <c r="FD94" s="284">
        <f t="shared" si="52"/>
        <v>0</v>
      </c>
      <c r="FE94" s="284">
        <f t="shared" si="40"/>
        <v>0</v>
      </c>
      <c r="FF94" s="284">
        <f t="shared" si="41"/>
        <v>0</v>
      </c>
      <c r="FG94" s="284">
        <f t="shared" si="42"/>
        <v>0</v>
      </c>
      <c r="FH94" s="284">
        <f t="shared" si="43"/>
        <v>0</v>
      </c>
      <c r="FI94" s="284">
        <f t="shared" si="44"/>
        <v>0</v>
      </c>
      <c r="FJ94" s="284">
        <f t="shared" si="45"/>
        <v>0</v>
      </c>
      <c r="FK94" s="284">
        <f t="shared" si="46"/>
        <v>0</v>
      </c>
      <c r="FL94" s="284">
        <f t="shared" si="47"/>
        <v>0</v>
      </c>
      <c r="FM94" s="284">
        <f t="shared" si="48"/>
        <v>0</v>
      </c>
      <c r="FN94" s="284">
        <f t="shared" si="49"/>
        <v>0</v>
      </c>
      <c r="FO94" s="284">
        <f t="shared" si="50"/>
        <v>0</v>
      </c>
      <c r="FP94" s="284">
        <f t="shared" si="51"/>
        <v>0</v>
      </c>
    </row>
    <row r="95" spans="1:172" ht="15.75">
      <c r="A95" s="201" t="s">
        <v>40</v>
      </c>
      <c r="C95" s="8" t="s">
        <v>2</v>
      </c>
      <c r="F95" s="200">
        <f>IF(aktuell!F58="","",aktuell!$F$5)</f>
      </c>
      <c r="G95" s="192"/>
      <c r="H95" s="200">
        <f>IF(aktuell!H58="","",aktuell!$H$5)</f>
      </c>
      <c r="I95" s="176" t="s">
        <v>154</v>
      </c>
      <c r="J95" s="177"/>
      <c r="K95" s="178"/>
      <c r="L95" s="165" t="s">
        <v>159</v>
      </c>
      <c r="M95" s="165"/>
      <c r="N95" s="179"/>
      <c r="O95" s="180" t="s">
        <v>158</v>
      </c>
      <c r="P95" s="165"/>
      <c r="Q95" s="178"/>
      <c r="R95" s="165" t="s">
        <v>151</v>
      </c>
      <c r="S95" s="165"/>
      <c r="T95" s="165"/>
      <c r="U95" s="180" t="s">
        <v>162</v>
      </c>
      <c r="V95" s="165"/>
      <c r="W95" s="178"/>
      <c r="X95" s="165" t="s">
        <v>171</v>
      </c>
      <c r="Y95" s="165"/>
      <c r="Z95" s="165"/>
      <c r="AA95" s="180" t="s">
        <v>149</v>
      </c>
      <c r="AB95" s="165"/>
      <c r="AC95" s="178"/>
      <c r="AD95" s="165" t="s">
        <v>153</v>
      </c>
      <c r="AE95" s="165"/>
      <c r="AF95" s="165"/>
      <c r="AG95" s="180" t="s">
        <v>173</v>
      </c>
      <c r="AH95" s="165"/>
      <c r="AI95" s="178"/>
      <c r="AJ95" s="165" t="s">
        <v>175</v>
      </c>
      <c r="AK95" s="165"/>
      <c r="AL95" s="165"/>
      <c r="AM95" s="180" t="s">
        <v>176</v>
      </c>
      <c r="AN95" s="165"/>
      <c r="AO95" s="178"/>
      <c r="AP95" s="165" t="s">
        <v>179</v>
      </c>
      <c r="AQ95" s="165"/>
      <c r="AR95" s="165"/>
      <c r="AS95" s="180" t="s">
        <v>180</v>
      </c>
      <c r="AT95" s="165"/>
      <c r="AU95" s="178"/>
      <c r="AV95" s="165" t="s">
        <v>184</v>
      </c>
      <c r="AW95" s="165"/>
      <c r="AX95" s="165"/>
      <c r="AY95" s="202" t="s">
        <v>163</v>
      </c>
      <c r="AZ95" s="165"/>
      <c r="BA95" s="178"/>
      <c r="BB95" s="180" t="s">
        <v>189</v>
      </c>
      <c r="BC95" s="165"/>
      <c r="BD95" s="178"/>
      <c r="BF95" s="180" t="s">
        <v>190</v>
      </c>
      <c r="BG95" s="270"/>
      <c r="BH95" s="271"/>
      <c r="BI95" s="180" t="s">
        <v>192</v>
      </c>
      <c r="BJ95" s="270"/>
      <c r="BK95" s="271"/>
      <c r="BL95" s="180" t="s">
        <v>193</v>
      </c>
      <c r="BM95" s="270"/>
      <c r="BN95" s="271"/>
      <c r="BO95" s="180" t="s">
        <v>211</v>
      </c>
      <c r="BP95" s="270"/>
      <c r="BQ95" s="271"/>
      <c r="BR95" s="180" t="s">
        <v>196</v>
      </c>
      <c r="BS95" s="165"/>
      <c r="BT95" s="178"/>
      <c r="BU95" s="180" t="s">
        <v>197</v>
      </c>
      <c r="BV95" s="165"/>
      <c r="BW95" s="178"/>
      <c r="BX95" s="180" t="s">
        <v>198</v>
      </c>
      <c r="BY95" s="165"/>
      <c r="BZ95" s="178"/>
      <c r="CA95" s="180" t="s">
        <v>200</v>
      </c>
      <c r="CB95" s="165"/>
      <c r="CC95" s="178"/>
      <c r="CD95" s="180" t="s">
        <v>201</v>
      </c>
      <c r="CE95" s="165"/>
      <c r="CF95" s="178"/>
      <c r="CG95" s="180" t="s">
        <v>202</v>
      </c>
      <c r="CH95" s="165"/>
      <c r="CI95" s="178"/>
      <c r="CJ95" s="180" t="s">
        <v>204</v>
      </c>
      <c r="CK95" s="165"/>
      <c r="CL95" s="178"/>
      <c r="CM95" s="180" t="s">
        <v>205</v>
      </c>
      <c r="CN95" s="165"/>
      <c r="CO95" s="178"/>
      <c r="CP95" s="180" t="s">
        <v>206</v>
      </c>
      <c r="CQ95" s="165"/>
      <c r="CR95" s="178"/>
      <c r="CS95" s="180" t="s">
        <v>207</v>
      </c>
      <c r="CT95" s="165"/>
      <c r="CU95" s="178"/>
      <c r="CV95" s="180" t="s">
        <v>208</v>
      </c>
      <c r="CW95" s="165"/>
      <c r="CX95" s="178"/>
      <c r="CY95" s="180" t="s">
        <v>209</v>
      </c>
      <c r="CZ95" s="165"/>
      <c r="DA95" s="178"/>
      <c r="DB95" s="359" t="s">
        <v>210</v>
      </c>
      <c r="DC95" s="359"/>
      <c r="DD95" s="359"/>
      <c r="FA95" s="284">
        <f t="shared" si="53"/>
        <v>0</v>
      </c>
      <c r="FB95" s="284">
        <f t="shared" si="38"/>
        <v>0</v>
      </c>
      <c r="FC95" s="284">
        <f t="shared" si="39"/>
        <v>0</v>
      </c>
      <c r="FD95" s="284">
        <f t="shared" si="52"/>
        <v>0</v>
      </c>
      <c r="FE95" s="284">
        <f t="shared" si="40"/>
        <v>0</v>
      </c>
      <c r="FF95" s="284">
        <f t="shared" si="41"/>
        <v>0</v>
      </c>
      <c r="FG95" s="284">
        <f t="shared" si="42"/>
        <v>0</v>
      </c>
      <c r="FH95" s="284">
        <f t="shared" si="43"/>
        <v>0</v>
      </c>
      <c r="FI95" s="284">
        <f t="shared" si="44"/>
        <v>0</v>
      </c>
      <c r="FJ95" s="284">
        <f t="shared" si="45"/>
        <v>0</v>
      </c>
      <c r="FK95" s="284">
        <f t="shared" si="46"/>
        <v>0</v>
      </c>
      <c r="FL95" s="284">
        <f t="shared" si="47"/>
        <v>0</v>
      </c>
      <c r="FM95" s="284">
        <f t="shared" si="48"/>
        <v>0</v>
      </c>
      <c r="FN95" s="284">
        <f t="shared" si="49"/>
        <v>0</v>
      </c>
      <c r="FO95" s="284">
        <f t="shared" si="50"/>
        <v>0</v>
      </c>
      <c r="FP95" s="284">
        <f t="shared" si="51"/>
        <v>0</v>
      </c>
    </row>
    <row r="96" spans="1:172" ht="12.75">
      <c r="A96" s="28" t="s">
        <v>31</v>
      </c>
      <c r="B96" s="29" t="s">
        <v>112</v>
      </c>
      <c r="C96" s="30" t="str">
        <f>A96</f>
        <v>Elfenbeinküste</v>
      </c>
      <c r="D96" s="31" t="s">
        <v>3</v>
      </c>
      <c r="E96" s="31" t="str">
        <f>A97</f>
        <v>Portugal</v>
      </c>
      <c r="F96" s="181">
        <f>IF(aktuell!F59="","",aktuell!$F$59)</f>
        <v>0</v>
      </c>
      <c r="G96" s="181" t="s">
        <v>3</v>
      </c>
      <c r="H96" s="182">
        <f>IF(aktuell!H59="","",aktuell!$H$59)</f>
        <v>0</v>
      </c>
      <c r="I96" s="31">
        <v>1</v>
      </c>
      <c r="J96" s="31" t="s">
        <v>3</v>
      </c>
      <c r="K96" s="32">
        <v>1</v>
      </c>
      <c r="L96" s="31">
        <v>1</v>
      </c>
      <c r="M96" s="31" t="s">
        <v>3</v>
      </c>
      <c r="N96" s="32">
        <v>2</v>
      </c>
      <c r="O96" s="240">
        <v>2</v>
      </c>
      <c r="P96" s="240" t="s">
        <v>3</v>
      </c>
      <c r="Q96" s="241">
        <v>2</v>
      </c>
      <c r="R96" s="31">
        <v>1</v>
      </c>
      <c r="S96" s="31" t="s">
        <v>3</v>
      </c>
      <c r="T96" s="32">
        <v>2</v>
      </c>
      <c r="U96" s="31">
        <v>1</v>
      </c>
      <c r="V96" s="31" t="s">
        <v>3</v>
      </c>
      <c r="W96" s="32">
        <v>2</v>
      </c>
      <c r="X96" s="31">
        <v>0</v>
      </c>
      <c r="Y96" s="31" t="s">
        <v>3</v>
      </c>
      <c r="Z96" s="32">
        <v>1</v>
      </c>
      <c r="AA96" s="31">
        <v>3</v>
      </c>
      <c r="AB96" s="31" t="s">
        <v>3</v>
      </c>
      <c r="AC96" s="32">
        <v>3</v>
      </c>
      <c r="AD96" s="31">
        <v>2</v>
      </c>
      <c r="AE96" s="31" t="s">
        <v>3</v>
      </c>
      <c r="AF96" s="32">
        <v>2</v>
      </c>
      <c r="AG96" s="31">
        <v>1</v>
      </c>
      <c r="AH96" s="31" t="s">
        <v>3</v>
      </c>
      <c r="AI96" s="32">
        <v>1</v>
      </c>
      <c r="AJ96" s="31">
        <v>2</v>
      </c>
      <c r="AK96" s="31" t="s">
        <v>3</v>
      </c>
      <c r="AL96" s="32">
        <v>2</v>
      </c>
      <c r="AM96" s="31">
        <v>0</v>
      </c>
      <c r="AN96" s="31" t="s">
        <v>3</v>
      </c>
      <c r="AO96" s="32">
        <v>4</v>
      </c>
      <c r="AP96" s="31">
        <v>0</v>
      </c>
      <c r="AQ96" s="31" t="s">
        <v>3</v>
      </c>
      <c r="AR96" s="32">
        <v>3</v>
      </c>
      <c r="AS96" s="31">
        <v>2</v>
      </c>
      <c r="AT96" s="31" t="s">
        <v>3</v>
      </c>
      <c r="AU96" s="32">
        <v>0</v>
      </c>
      <c r="AV96" s="31">
        <v>3</v>
      </c>
      <c r="AW96" s="31" t="s">
        <v>3</v>
      </c>
      <c r="AX96" s="32">
        <v>2</v>
      </c>
      <c r="AY96" s="31">
        <v>0</v>
      </c>
      <c r="AZ96" s="31" t="s">
        <v>3</v>
      </c>
      <c r="BA96" s="32">
        <v>0</v>
      </c>
      <c r="BB96" s="31">
        <v>1</v>
      </c>
      <c r="BC96" s="31" t="s">
        <v>3</v>
      </c>
      <c r="BD96" s="32">
        <v>3</v>
      </c>
      <c r="BF96" s="31">
        <v>1</v>
      </c>
      <c r="BG96" s="31" t="s">
        <v>3</v>
      </c>
      <c r="BH96" s="32">
        <v>1</v>
      </c>
      <c r="BI96" s="287">
        <v>2</v>
      </c>
      <c r="BJ96" s="287" t="s">
        <v>3</v>
      </c>
      <c r="BK96" s="288">
        <v>1</v>
      </c>
      <c r="BL96" s="31">
        <v>3</v>
      </c>
      <c r="BM96" s="31" t="s">
        <v>3</v>
      </c>
      <c r="BN96" s="32">
        <v>2</v>
      </c>
      <c r="BO96" s="373">
        <v>1</v>
      </c>
      <c r="BP96" s="373" t="s">
        <v>3</v>
      </c>
      <c r="BQ96" s="374">
        <v>1</v>
      </c>
      <c r="BR96" s="31">
        <v>1</v>
      </c>
      <c r="BS96" s="31" t="s">
        <v>3</v>
      </c>
      <c r="BT96" s="32">
        <v>0</v>
      </c>
      <c r="BU96" s="31">
        <v>2</v>
      </c>
      <c r="BV96" s="31" t="s">
        <v>3</v>
      </c>
      <c r="BW96" s="32">
        <v>1</v>
      </c>
      <c r="BX96" s="31">
        <v>2</v>
      </c>
      <c r="BY96" s="31" t="s">
        <v>3</v>
      </c>
      <c r="BZ96" s="32">
        <v>2</v>
      </c>
      <c r="CA96" s="31">
        <v>2</v>
      </c>
      <c r="CB96" s="31" t="s">
        <v>3</v>
      </c>
      <c r="CC96" s="32">
        <v>2</v>
      </c>
      <c r="CD96" s="31">
        <v>1</v>
      </c>
      <c r="CE96" s="31" t="s">
        <v>3</v>
      </c>
      <c r="CF96" s="32">
        <v>2</v>
      </c>
      <c r="CG96" s="31">
        <v>0</v>
      </c>
      <c r="CH96" s="31" t="s">
        <v>3</v>
      </c>
      <c r="CI96" s="32">
        <v>2</v>
      </c>
      <c r="CJ96" s="31">
        <v>1</v>
      </c>
      <c r="CK96" s="31" t="s">
        <v>3</v>
      </c>
      <c r="CL96" s="32">
        <v>2</v>
      </c>
      <c r="CM96" s="31">
        <v>2</v>
      </c>
      <c r="CN96" s="31" t="s">
        <v>3</v>
      </c>
      <c r="CO96" s="32">
        <v>2</v>
      </c>
      <c r="CP96" s="31">
        <v>0</v>
      </c>
      <c r="CQ96" s="31" t="s">
        <v>3</v>
      </c>
      <c r="CR96" s="32">
        <v>3</v>
      </c>
      <c r="CS96" s="31">
        <v>1</v>
      </c>
      <c r="CT96" s="31" t="s">
        <v>3</v>
      </c>
      <c r="CU96" s="32">
        <v>3</v>
      </c>
      <c r="CV96" s="341">
        <v>1</v>
      </c>
      <c r="CW96" s="341" t="s">
        <v>3</v>
      </c>
      <c r="CX96" s="342">
        <v>1</v>
      </c>
      <c r="CY96" s="31">
        <v>1</v>
      </c>
      <c r="CZ96" s="31" t="s">
        <v>3</v>
      </c>
      <c r="DA96" s="32">
        <v>3</v>
      </c>
      <c r="DB96" s="31">
        <v>1</v>
      </c>
      <c r="DC96" s="31" t="s">
        <v>3</v>
      </c>
      <c r="DD96" s="32">
        <v>2</v>
      </c>
      <c r="DF96" s="284">
        <f aca="true" t="shared" si="84" ref="DF96:DF101">IF(F96="",0,IF(AND(F96=I96,H96=K96),3,IF(F96-I96=H96-K96,2,IF((F96-H96)*(I96-K96)&gt;0,1,0))))</f>
        <v>2</v>
      </c>
      <c r="DI96" s="284">
        <f aca="true" t="shared" si="85" ref="DI96:DI101">IF(F96="",0,IF(AND(F96=L96,H96=N96),3,IF(F96-L96=H96-N96,2,IF((F96-H96)*(L96-N96)&gt;0,1,0))))</f>
        <v>0</v>
      </c>
      <c r="DL96" s="284">
        <f>IF(F96="",0,IF(AND(F96=O96,H96=Q96),3,IF(F96-O96=H96-Q96,2,IF((F96-H96)*(O96-Q96)&gt;0,1,0))))</f>
        <v>2</v>
      </c>
      <c r="DM96">
        <f>IF(G96="",0,IF(AND(G96=P96,I96=R96),3,IF(G96-P96=I96-R96,2,IF((G96-I96)*(P96-R96)&gt;0,1,0))))</f>
        <v>3</v>
      </c>
      <c r="DN96" t="e">
        <f>IF(H96="",0,IF(AND(H96=Q96,J96=S96),3,IF(H96-Q96=J96-S96,2,IF((H96-J96)*(Q96-S96)&gt;0,1,0))))</f>
        <v>#VALUE!</v>
      </c>
      <c r="DO96" s="284">
        <f>IF(F96="",0,IF(AND(F96=R96,H96=T96),3,IF(F96-R96=H96-T96,2,IF((F96-H96)*(R96-T96)&gt;0,1,0))))</f>
        <v>0</v>
      </c>
      <c r="DP96">
        <f>IF(G96="",0,IF(AND(G96=S96,I96=U96),3,IF(G96-S96=I96-U96,2,IF((G96-I96)*(S96-U96)&gt;0,1,0))))</f>
        <v>3</v>
      </c>
      <c r="DQ96" t="e">
        <f>IF(H96="",0,IF(AND(H96=T96,J96=V96),3,IF(H96-T96=J96-V96,2,IF((H96-J96)*(T96-V96)&gt;0,1,0))))</f>
        <v>#VALUE!</v>
      </c>
      <c r="DR96" s="284">
        <f>IF(F96="",0,IF(AND(F96=U96,H96=W96),3,IF(F96-U96=H96-W96,2,IF((F96-H96)*(U96-W96)&gt;0,1,0))))</f>
        <v>0</v>
      </c>
      <c r="DS96" t="e">
        <f>IF(G96="",0,IF(AND(G96=V96,I96=X96),3,IF(G96-V96=I96-X96,2,IF((G96-I96)*(V96-X96)&gt;0,1,0))))</f>
        <v>#VALUE!</v>
      </c>
      <c r="DT96" t="e">
        <f>IF(H96="",0,IF(AND(H96=W96,J96=Y96),3,IF(H96-W96=J96-Y96,2,IF((H96-J96)*(W96-Y96)&gt;0,1,0))))</f>
        <v>#VALUE!</v>
      </c>
      <c r="DU96" s="284">
        <f>IF(F96="",0,IF(AND(F96=X96,H96=Z96),3,IF(F96-X96=H96-Z96,2,IF((F96-H96)*(X96-Z96)&gt;0,1,0))))</f>
        <v>0</v>
      </c>
      <c r="DV96" t="e">
        <f>IF(G96="",0,IF(AND(G96=Y96,I96=AA96),3,IF(G96-Y96=I96-AA96,2,IF((G96-I96)*(Y96-AA96)&gt;0,1,0))))</f>
        <v>#VALUE!</v>
      </c>
      <c r="DW96" t="e">
        <f>IF(H96="",0,IF(AND(H96=Z96,J96=AB96),3,IF(H96-Z96=J96-AB96,2,IF((H96-J96)*(Z96-AB96)&gt;0,1,0))))</f>
        <v>#VALUE!</v>
      </c>
      <c r="DX96" s="284">
        <f>IF(F96="",0,IF(AND(F96=AA96,H96=AC96),3,IF(F96-AA96=H96-AC96,2,IF((F96-H96)*(AA96-AC96)&gt;0,1,0))))</f>
        <v>2</v>
      </c>
      <c r="DY96" t="e">
        <f>IF(G96="",0,IF(AND(G96=AB96,I96=AD96),3,IF(G96-AB96=I96-AD96,2,IF((G96-I96)*(AB96-AD96)&gt;0,1,0))))</f>
        <v>#VALUE!</v>
      </c>
      <c r="DZ96" t="e">
        <f>IF(H96="",0,IF(AND(H96=AC96,J96=AE96),3,IF(H96-AC96=J96-AE96,2,IF((H96-J96)*(AC96-AE96)&gt;0,1,0))))</f>
        <v>#VALUE!</v>
      </c>
      <c r="EA96" s="284">
        <f>IF(F96="",0,IF(AND(F96=AD96,H96=AF96),3,IF(F96-AD96=H96-AF96,2,IF((F96-H96)*(AD96-AF96)&gt;0,1,0))))</f>
        <v>2</v>
      </c>
      <c r="EB96">
        <f>IF(G96="",0,IF(AND(G96=AE96,I96=AG96),3,IF(G96-AE96=I96-AG96,2,IF((G96-I96)*(AE96-AG96)&gt;0,1,0))))</f>
        <v>3</v>
      </c>
      <c r="EC96" t="e">
        <f>IF(H96="",0,IF(AND(H96=AF96,J96=AH96),3,IF(H96-AF96=J96-AH96,2,IF((H96-J96)*(AF96-AH96)&gt;0,1,0))))</f>
        <v>#VALUE!</v>
      </c>
      <c r="ED96" s="284">
        <f>IF(F96="",0,IF(AND(F96=AG96,H96=AI96),3,IF(F96-AG96=H96-AI96,2,IF((F96-H96)*(AG96-AI96)&gt;0,1,0))))</f>
        <v>2</v>
      </c>
      <c r="EE96" t="e">
        <f>IF(G96="",0,IF(AND(G96=AH96,I96=AJ96),3,IF(G96-AH96=I96-AJ96,2,IF((G96-I96)*(AH96-AJ96)&gt;0,1,0))))</f>
        <v>#VALUE!</v>
      </c>
      <c r="EF96" t="e">
        <f>IF(H96="",0,IF(AND(H96=AI96,J96=AK96),3,IF(H96-AI96=J96-AK96,2,IF((H96-J96)*(AI96-AK96)&gt;0,1,0))))</f>
        <v>#VALUE!</v>
      </c>
      <c r="EG96" s="284">
        <f aca="true" t="shared" si="86" ref="EG96:EG101">IF(F96="",0,IF(AND(F96=AJ96,H96=AL96),3,IF(F96-AJ96=H96-AL96,2,IF((F96-H96)*(AJ96-AL96)&gt;0,1,0))))</f>
        <v>2</v>
      </c>
      <c r="EH96" t="e">
        <f>IF(G96="",0,IF(AND(G96=AK96,I96=AM96),3,IF(J96-AK96=I96-AM96,2,IF((G96-I96)*(AK96-AM96)&gt;0,1,0))))</f>
        <v>#VALUE!</v>
      </c>
      <c r="EI96" t="e">
        <f>IF(H96="",0,IF(AND(H96=AL96,J96=AN96),3,IF(K96-AL96=J96-AN96,2,IF((H96-J96)*(AL96-AN96)&gt;0,1,0))))</f>
        <v>#VALUE!</v>
      </c>
      <c r="EJ96" s="284">
        <f>IF(F96="",0,IF(AND(F96=AM96,H96=AO96),3,IF(F96-AM96=H96-AO96,2,IF((F96-H96)*(AM96-AO96)&gt;0,1,0))))</f>
        <v>0</v>
      </c>
      <c r="EK96" t="e">
        <f>IF(G96="",0,IF(AND(G96=AN96,I96=AP96),3,IF(G96-AN96=I96-AP96,2,IF((G96-I96)*(AN96-AP96)&gt;0,1,0))))</f>
        <v>#VALUE!</v>
      </c>
      <c r="EL96" t="e">
        <f>IF(H96="",0,IF(AND(H96=AO96,J96=AQ96),3,IF(H96-AO96=J96-AQ96,2,IF((H96-J96)*(AO96-AQ96)&gt;0,1,0))))</f>
        <v>#VALUE!</v>
      </c>
      <c r="EM96" s="284">
        <f>IF(F96="",0,IF(AND(F96=AP96,H96=AR96),3,IF(F96-AP96=H96-AR96,2,IF((F96-H96)*(AP96-AR96)&gt;0,1,0))))</f>
        <v>0</v>
      </c>
      <c r="EN96" t="e">
        <f>IF(G96="",0,IF(AND(G96=AQ96,I96=AS96),3,IF(G96-AQ96=I96-AS96,2,IF((G96-I96)*(AQ96-AS96)&gt;0,1,0))))</f>
        <v>#VALUE!</v>
      </c>
      <c r="EO96" t="e">
        <f>IF(H96="",0,IF(AND(H96=AR96,J96=AT96),3,IF(H96-AR96=J96-AT96,2,IF((H96-J96)*(AR96-AT96)&gt;0,1,0))))</f>
        <v>#VALUE!</v>
      </c>
      <c r="EP96" s="284">
        <f>IF(F96="",0,IF(AND(F96=AS96,H96=AU96),3,IF(F96-AS96=H96-AU96,2,IF((F96-H96)*(AS96-AU96)&gt;0,1,0))))</f>
        <v>0</v>
      </c>
      <c r="EQ96" t="e">
        <f>IF(G96="",0,IF(AND(G96=AT96,I96=AV96),3,IF(G96-AT96=I96-AV96,2,IF((G96-I96)*(AT96-AV96)&gt;0,1,0))))</f>
        <v>#VALUE!</v>
      </c>
      <c r="ER96">
        <f>IF(H96="",0,IF(AND(H96=AU96,J96=AW96),3,IF(H96-AU96=J96-AW96,2,IF((H96-J96)*(AU96-AW96)&gt;0,1,0))))</f>
        <v>3</v>
      </c>
      <c r="ES96" s="284">
        <f>IF(F96="",0,IF(AND(F96=AV96,H96=AX96),3,IF(F96-AV96=H96-AX96,2,IF((F96-H96)*(AV96-AX96)&gt;0,1,0))))</f>
        <v>0</v>
      </c>
      <c r="ET96" t="e">
        <f>IF(G96="",0,IF(AND(G96=AW96,I96=AY96),3,IF(G96-AW96=I96-AY96,2,IF((G96-I96)*(AW96-AY96)&gt;0,1,0))))</f>
        <v>#VALUE!</v>
      </c>
      <c r="EU96" t="e">
        <f>IF(H96="",0,IF(AND(H96=AX96,J96=AZ96),3,IF(H96-AX96=J96-AZ96,2,IF((H96-J96)*(AX96-AZ96)&gt;0,1,0))))</f>
        <v>#VALUE!</v>
      </c>
      <c r="EV96" s="284">
        <f aca="true" t="shared" si="87" ref="EV96:EV101">IF(F96="",0,IF(AND(F96=AY96,H96=BA96),3,IF(F96-AY96=H96-BA96,2,IF((F96-H96)*(AY96-BA96)&gt;0,1,0))))</f>
        <v>3</v>
      </c>
      <c r="EY96" s="284">
        <f aca="true" t="shared" si="88" ref="EY96:EY101">IF(F96="",0,IF(AND(F96=BB96,H96=BD96),3,IF(F96-BB96=H96-BD96,2,IF((F96-H96)*(BB96-BD96)&gt;0,1,0))))</f>
        <v>0</v>
      </c>
      <c r="EZ96" s="284">
        <f aca="true" t="shared" si="89" ref="EZ96:EZ101">IF(F96="",0,IF(AND(F96=BF96,H96=BH96),3,IF(F96-BF96=H96-BH96,2,IF((F96-H96)*(BF96-BH96)&gt;0,1,0))))</f>
        <v>2</v>
      </c>
      <c r="FA96" s="284">
        <f t="shared" si="53"/>
        <v>0</v>
      </c>
      <c r="FB96" s="284">
        <f t="shared" si="38"/>
        <v>0</v>
      </c>
      <c r="FC96" s="284">
        <f t="shared" si="39"/>
        <v>2</v>
      </c>
      <c r="FD96" s="284">
        <f t="shared" si="52"/>
        <v>0</v>
      </c>
      <c r="FE96" s="284">
        <f t="shared" si="40"/>
        <v>0</v>
      </c>
      <c r="FF96" s="284">
        <f t="shared" si="41"/>
        <v>2</v>
      </c>
      <c r="FG96" s="284">
        <f t="shared" si="42"/>
        <v>2</v>
      </c>
      <c r="FH96" s="284">
        <f t="shared" si="43"/>
        <v>0</v>
      </c>
      <c r="FI96" s="284">
        <f t="shared" si="44"/>
        <v>0</v>
      </c>
      <c r="FJ96" s="284">
        <f t="shared" si="45"/>
        <v>0</v>
      </c>
      <c r="FK96" s="284">
        <f t="shared" si="46"/>
        <v>2</v>
      </c>
      <c r="FL96" s="284">
        <f t="shared" si="47"/>
        <v>0</v>
      </c>
      <c r="FM96" s="284">
        <f t="shared" si="48"/>
        <v>0</v>
      </c>
      <c r="FN96" s="284">
        <f t="shared" si="49"/>
        <v>2</v>
      </c>
      <c r="FO96" s="284">
        <f t="shared" si="50"/>
        <v>0</v>
      </c>
      <c r="FP96" s="284">
        <f t="shared" si="51"/>
        <v>0</v>
      </c>
    </row>
    <row r="97" spans="1:172" ht="12.75">
      <c r="A97" s="33" t="s">
        <v>8</v>
      </c>
      <c r="B97" s="25" t="s">
        <v>114</v>
      </c>
      <c r="C97" s="34" t="str">
        <f>A98</f>
        <v>Brasilien</v>
      </c>
      <c r="D97" s="35" t="s">
        <v>3</v>
      </c>
      <c r="E97" s="35" t="str">
        <f>A99</f>
        <v>Nordkorea</v>
      </c>
      <c r="F97" s="183">
        <f>IF(aktuell!F60="","",aktuell!$F$60)</f>
        <v>2</v>
      </c>
      <c r="G97" s="183" t="s">
        <v>3</v>
      </c>
      <c r="H97" s="184">
        <f>IF(aktuell!H60="","",aktuell!$H$60)</f>
        <v>1</v>
      </c>
      <c r="I97" s="35">
        <v>2</v>
      </c>
      <c r="J97" s="35" t="s">
        <v>3</v>
      </c>
      <c r="K97" s="36">
        <v>0</v>
      </c>
      <c r="L97" s="35">
        <v>3</v>
      </c>
      <c r="M97" s="35" t="s">
        <v>3</v>
      </c>
      <c r="N97" s="36">
        <v>0</v>
      </c>
      <c r="O97" s="242">
        <v>2</v>
      </c>
      <c r="P97" s="242" t="s">
        <v>3</v>
      </c>
      <c r="Q97" s="243">
        <v>0</v>
      </c>
      <c r="R97" s="35">
        <v>1</v>
      </c>
      <c r="S97" s="35" t="s">
        <v>3</v>
      </c>
      <c r="T97" s="36">
        <v>1</v>
      </c>
      <c r="U97" s="35">
        <v>2</v>
      </c>
      <c r="V97" s="35" t="s">
        <v>3</v>
      </c>
      <c r="W97" s="36">
        <v>1</v>
      </c>
      <c r="X97" s="35">
        <v>2</v>
      </c>
      <c r="Y97" s="35" t="s">
        <v>3</v>
      </c>
      <c r="Z97" s="36">
        <v>0</v>
      </c>
      <c r="AA97" s="35">
        <v>6</v>
      </c>
      <c r="AB97" s="35" t="s">
        <v>3</v>
      </c>
      <c r="AC97" s="36">
        <v>0</v>
      </c>
      <c r="AD97" s="35">
        <v>4</v>
      </c>
      <c r="AE97" s="35" t="s">
        <v>3</v>
      </c>
      <c r="AF97" s="36">
        <v>0</v>
      </c>
      <c r="AG97" s="35">
        <v>4</v>
      </c>
      <c r="AH97" s="35" t="s">
        <v>3</v>
      </c>
      <c r="AI97" s="36">
        <v>1</v>
      </c>
      <c r="AJ97" s="35">
        <v>1</v>
      </c>
      <c r="AK97" s="35" t="s">
        <v>3</v>
      </c>
      <c r="AL97" s="36">
        <v>1</v>
      </c>
      <c r="AM97" s="35">
        <v>6</v>
      </c>
      <c r="AN97" s="35" t="s">
        <v>3</v>
      </c>
      <c r="AO97" s="36">
        <v>1</v>
      </c>
      <c r="AP97" s="35">
        <v>3</v>
      </c>
      <c r="AQ97" s="35" t="s">
        <v>3</v>
      </c>
      <c r="AR97" s="36">
        <v>1</v>
      </c>
      <c r="AS97" s="35">
        <v>2</v>
      </c>
      <c r="AT97" s="35" t="s">
        <v>3</v>
      </c>
      <c r="AU97" s="36">
        <v>0</v>
      </c>
      <c r="AV97" s="35">
        <v>4</v>
      </c>
      <c r="AW97" s="35" t="s">
        <v>3</v>
      </c>
      <c r="AX97" s="36">
        <v>1</v>
      </c>
      <c r="AY97" s="35">
        <v>2</v>
      </c>
      <c r="AZ97" s="35" t="s">
        <v>3</v>
      </c>
      <c r="BA97" s="36">
        <v>1</v>
      </c>
      <c r="BB97" s="35">
        <v>3</v>
      </c>
      <c r="BC97" s="35" t="s">
        <v>3</v>
      </c>
      <c r="BD97" s="36">
        <v>0</v>
      </c>
      <c r="BF97" s="35">
        <v>4</v>
      </c>
      <c r="BG97" s="35" t="s">
        <v>3</v>
      </c>
      <c r="BH97" s="36">
        <v>0</v>
      </c>
      <c r="BI97" s="289">
        <v>2</v>
      </c>
      <c r="BJ97" s="289" t="s">
        <v>3</v>
      </c>
      <c r="BK97" s="290">
        <v>0</v>
      </c>
      <c r="BL97" s="35">
        <v>2</v>
      </c>
      <c r="BM97" s="35" t="s">
        <v>3</v>
      </c>
      <c r="BN97" s="36">
        <v>0</v>
      </c>
      <c r="BO97" s="375">
        <v>3</v>
      </c>
      <c r="BP97" s="375" t="s">
        <v>3</v>
      </c>
      <c r="BQ97" s="376">
        <v>0</v>
      </c>
      <c r="BR97" s="35">
        <v>3</v>
      </c>
      <c r="BS97" s="35" t="s">
        <v>3</v>
      </c>
      <c r="BT97" s="36">
        <v>0</v>
      </c>
      <c r="BU97" s="35">
        <v>3</v>
      </c>
      <c r="BV97" s="35" t="s">
        <v>3</v>
      </c>
      <c r="BW97" s="36">
        <v>0</v>
      </c>
      <c r="BX97" s="35">
        <v>3</v>
      </c>
      <c r="BY97" s="35" t="s">
        <v>3</v>
      </c>
      <c r="BZ97" s="36">
        <v>0</v>
      </c>
      <c r="CA97" s="35">
        <v>3</v>
      </c>
      <c r="CB97" s="35" t="s">
        <v>3</v>
      </c>
      <c r="CC97" s="36">
        <v>0</v>
      </c>
      <c r="CD97" s="35">
        <v>4</v>
      </c>
      <c r="CE97" s="35" t="s">
        <v>3</v>
      </c>
      <c r="CF97" s="36">
        <v>0</v>
      </c>
      <c r="CG97" s="35">
        <v>2</v>
      </c>
      <c r="CH97" s="35" t="s">
        <v>3</v>
      </c>
      <c r="CI97" s="36">
        <v>0</v>
      </c>
      <c r="CJ97" s="35">
        <v>3</v>
      </c>
      <c r="CK97" s="35" t="s">
        <v>3</v>
      </c>
      <c r="CL97" s="36">
        <v>0</v>
      </c>
      <c r="CM97" s="35">
        <v>2</v>
      </c>
      <c r="CN97" s="35" t="s">
        <v>3</v>
      </c>
      <c r="CO97" s="36">
        <v>0</v>
      </c>
      <c r="CP97" s="35">
        <v>4</v>
      </c>
      <c r="CQ97" s="35" t="s">
        <v>3</v>
      </c>
      <c r="CR97" s="36">
        <v>0</v>
      </c>
      <c r="CS97" s="35">
        <v>2</v>
      </c>
      <c r="CT97" s="35" t="s">
        <v>3</v>
      </c>
      <c r="CU97" s="36">
        <v>0</v>
      </c>
      <c r="CV97" s="343">
        <v>2</v>
      </c>
      <c r="CW97" s="343" t="s">
        <v>3</v>
      </c>
      <c r="CX97" s="344">
        <v>1</v>
      </c>
      <c r="CY97" s="35">
        <v>2</v>
      </c>
      <c r="CZ97" s="35" t="s">
        <v>3</v>
      </c>
      <c r="DA97" s="36">
        <v>1</v>
      </c>
      <c r="DB97" s="35">
        <v>3</v>
      </c>
      <c r="DC97" s="35" t="s">
        <v>3</v>
      </c>
      <c r="DD97" s="36">
        <v>1</v>
      </c>
      <c r="DF97" s="284">
        <f t="shared" si="84"/>
        <v>1</v>
      </c>
      <c r="DI97" s="284">
        <f t="shared" si="85"/>
        <v>1</v>
      </c>
      <c r="DL97" s="284">
        <f>IF(F97="",0,IF(AND(F97=O97,H97=Q97),3,IF(F97-O97=H97-Q97,2,IF((F97-H97)*(O97-Q97)&gt;0,1,0))))</f>
        <v>1</v>
      </c>
      <c r="DO97" s="284">
        <f>IF(F97="",0,IF(AND(F97=R97,H97=T97),3,IF(F97-R97=H97-T97,2,IF((F97-H97)*(R97-T97)&gt;0,1,0))))</f>
        <v>0</v>
      </c>
      <c r="DR97" s="284">
        <f>IF(F97="",0,IF(AND(F97=U97,H97=W97),3,IF(F97-U97=H97-W97,2,IF((F97-H97)*(U97-W97)&gt;0,1,0))))</f>
        <v>3</v>
      </c>
      <c r="DU97" s="284">
        <f>IF(F97="",0,IF(AND(F97=X97,H97=Z97),3,IF(F97-X97=H97-Z97,2,IF((F97-H97)*(X97-Z97)&gt;0,1,0))))</f>
        <v>1</v>
      </c>
      <c r="DX97" s="284">
        <f>IF(F97="",0,IF(AND(F97=AA97,H97=AC97),3,IF(F97-AA97=H97-AC97,2,IF((F97-H97)*(AA97-AC97)&gt;0,1,0))))</f>
        <v>1</v>
      </c>
      <c r="EA97" s="284">
        <f>IF(F97="",0,IF(AND(F97=AD97,H97=AF97),3,IF(F97-AD97=H97-AF97,2,IF((F97-H97)*(AD97-AF97)&gt;0,1,0))))</f>
        <v>1</v>
      </c>
      <c r="ED97" s="284">
        <f>IF(F97="",0,IF(AND(F97=AG97,H97=AI97),3,IF(F97-AG97=H97-AI97,2,IF((F97-H97)*(AG97-AI97)&gt;0,1,0))))</f>
        <v>1</v>
      </c>
      <c r="EG97" s="284">
        <f t="shared" si="86"/>
        <v>0</v>
      </c>
      <c r="EJ97" s="284">
        <f>IF(F97="",0,IF(AND(F97=AM97,H97=AO97),3,IF(F97-AM97=H97-AO97,2,IF((F97-H97)*(AM97-AO97)&gt;0,1,0))))</f>
        <v>1</v>
      </c>
      <c r="EM97" s="284">
        <f>IF(F97="",0,IF(AND(F97=AP97,H97=AR97),3,IF(F97-AP97=H97-AR97,2,IF((F97-H97)*(AP97-AR97)&gt;0,1,0))))</f>
        <v>1</v>
      </c>
      <c r="EP97" s="284">
        <f>IF(F97="",0,IF(AND(F97=AS97,H97=AU97),3,IF(F97-AS97=H97-AU97,2,IF((F97-H97)*(AS97-AU97)&gt;0,1,0))))</f>
        <v>1</v>
      </c>
      <c r="ES97" s="284">
        <f>IF(F97="",0,IF(AND(F97=AV97,H97=AX97),3,IF(F97-AV97=H97-AX97,2,IF((F97-H97)*(AV97-AX97)&gt;0,1,0))))</f>
        <v>1</v>
      </c>
      <c r="EV97" s="284">
        <f t="shared" si="87"/>
        <v>3</v>
      </c>
      <c r="EY97" s="284">
        <f t="shared" si="88"/>
        <v>1</v>
      </c>
      <c r="EZ97" s="284">
        <f t="shared" si="89"/>
        <v>1</v>
      </c>
      <c r="FA97" s="284">
        <f t="shared" si="53"/>
        <v>1</v>
      </c>
      <c r="FB97" s="284">
        <f t="shared" si="38"/>
        <v>1</v>
      </c>
      <c r="FC97" s="284">
        <f t="shared" si="39"/>
        <v>1</v>
      </c>
      <c r="FD97" s="284">
        <f t="shared" si="52"/>
        <v>1</v>
      </c>
      <c r="FE97" s="284">
        <f t="shared" si="40"/>
        <v>1</v>
      </c>
      <c r="FF97" s="284">
        <f t="shared" si="41"/>
        <v>1</v>
      </c>
      <c r="FG97" s="284">
        <f t="shared" si="42"/>
        <v>1</v>
      </c>
      <c r="FH97" s="284">
        <f t="shared" si="43"/>
        <v>1</v>
      </c>
      <c r="FI97" s="284">
        <f t="shared" si="44"/>
        <v>1</v>
      </c>
      <c r="FJ97" s="284">
        <f t="shared" si="45"/>
        <v>1</v>
      </c>
      <c r="FK97" s="284">
        <f t="shared" si="46"/>
        <v>1</v>
      </c>
      <c r="FL97" s="284">
        <f t="shared" si="47"/>
        <v>1</v>
      </c>
      <c r="FM97" s="284">
        <f t="shared" si="48"/>
        <v>1</v>
      </c>
      <c r="FN97" s="284">
        <f t="shared" si="49"/>
        <v>3</v>
      </c>
      <c r="FO97" s="284">
        <f t="shared" si="50"/>
        <v>3</v>
      </c>
      <c r="FP97" s="284">
        <f t="shared" si="51"/>
        <v>1</v>
      </c>
    </row>
    <row r="98" spans="1:172" ht="12.75">
      <c r="A98" s="33" t="s">
        <v>37</v>
      </c>
      <c r="B98" s="24" t="s">
        <v>115</v>
      </c>
      <c r="C98" s="37" t="str">
        <f>A96</f>
        <v>Elfenbeinküste</v>
      </c>
      <c r="D98" s="38" t="s">
        <v>3</v>
      </c>
      <c r="E98" s="38" t="str">
        <f>A98</f>
        <v>Brasilien</v>
      </c>
      <c r="F98" s="185">
        <f>IF(aktuell!F61="","",aktuell!$F$61)</f>
        <v>1</v>
      </c>
      <c r="G98" s="185" t="s">
        <v>3</v>
      </c>
      <c r="H98" s="186">
        <f>IF(aktuell!H61="","",aktuell!$H$61)</f>
        <v>3</v>
      </c>
      <c r="I98" s="38">
        <v>0</v>
      </c>
      <c r="J98" s="38" t="s">
        <v>3</v>
      </c>
      <c r="K98" s="39">
        <v>1</v>
      </c>
      <c r="L98" s="38">
        <v>1</v>
      </c>
      <c r="M98" s="38" t="s">
        <v>3</v>
      </c>
      <c r="N98" s="39">
        <v>1</v>
      </c>
      <c r="O98" s="244">
        <v>2</v>
      </c>
      <c r="P98" s="244" t="s">
        <v>3</v>
      </c>
      <c r="Q98" s="245">
        <v>2</v>
      </c>
      <c r="R98" s="38">
        <v>1</v>
      </c>
      <c r="S98" s="38" t="s">
        <v>3</v>
      </c>
      <c r="T98" s="39">
        <v>2</v>
      </c>
      <c r="U98" s="38">
        <v>2</v>
      </c>
      <c r="V98" s="38" t="s">
        <v>3</v>
      </c>
      <c r="W98" s="39">
        <v>3</v>
      </c>
      <c r="X98" s="38">
        <v>1</v>
      </c>
      <c r="Y98" s="38" t="s">
        <v>3</v>
      </c>
      <c r="Z98" s="39">
        <v>2</v>
      </c>
      <c r="AA98" s="38">
        <v>2</v>
      </c>
      <c r="AB98" s="38" t="s">
        <v>3</v>
      </c>
      <c r="AC98" s="39">
        <v>2</v>
      </c>
      <c r="AD98" s="38">
        <v>1</v>
      </c>
      <c r="AE98" s="38" t="s">
        <v>3</v>
      </c>
      <c r="AF98" s="39">
        <v>3</v>
      </c>
      <c r="AG98" s="38">
        <v>1</v>
      </c>
      <c r="AH98" s="38" t="s">
        <v>3</v>
      </c>
      <c r="AI98" s="39">
        <v>1</v>
      </c>
      <c r="AJ98" s="38">
        <v>2</v>
      </c>
      <c r="AK98" s="38" t="s">
        <v>3</v>
      </c>
      <c r="AL98" s="39">
        <v>2</v>
      </c>
      <c r="AM98" s="38">
        <v>0</v>
      </c>
      <c r="AN98" s="38" t="s">
        <v>3</v>
      </c>
      <c r="AO98" s="39">
        <v>5</v>
      </c>
      <c r="AP98" s="38">
        <v>1</v>
      </c>
      <c r="AQ98" s="38" t="s">
        <v>3</v>
      </c>
      <c r="AR98" s="39">
        <v>4</v>
      </c>
      <c r="AS98" s="38">
        <v>1</v>
      </c>
      <c r="AT98" s="38" t="s">
        <v>3</v>
      </c>
      <c r="AU98" s="39">
        <v>2</v>
      </c>
      <c r="AV98" s="38">
        <v>2</v>
      </c>
      <c r="AW98" s="38" t="s">
        <v>3</v>
      </c>
      <c r="AX98" s="39">
        <v>2</v>
      </c>
      <c r="AY98" s="38">
        <v>1</v>
      </c>
      <c r="AZ98" s="38" t="s">
        <v>3</v>
      </c>
      <c r="BA98" s="39">
        <v>1</v>
      </c>
      <c r="BB98" s="38">
        <v>0</v>
      </c>
      <c r="BC98" s="38" t="s">
        <v>3</v>
      </c>
      <c r="BD98" s="39">
        <v>2</v>
      </c>
      <c r="BF98" s="38">
        <v>1</v>
      </c>
      <c r="BG98" s="38" t="s">
        <v>3</v>
      </c>
      <c r="BH98" s="39">
        <v>2</v>
      </c>
      <c r="BI98" s="291">
        <v>1</v>
      </c>
      <c r="BJ98" s="291" t="s">
        <v>3</v>
      </c>
      <c r="BK98" s="292">
        <v>3</v>
      </c>
      <c r="BL98" s="38">
        <v>2</v>
      </c>
      <c r="BM98" s="38" t="s">
        <v>3</v>
      </c>
      <c r="BN98" s="39">
        <v>2</v>
      </c>
      <c r="BO98" s="377">
        <v>0</v>
      </c>
      <c r="BP98" s="377" t="s">
        <v>3</v>
      </c>
      <c r="BQ98" s="378">
        <v>2</v>
      </c>
      <c r="BR98" s="38">
        <v>1</v>
      </c>
      <c r="BS98" s="38" t="s">
        <v>3</v>
      </c>
      <c r="BT98" s="39">
        <v>3</v>
      </c>
      <c r="BU98" s="38">
        <v>1</v>
      </c>
      <c r="BV98" s="38" t="s">
        <v>3</v>
      </c>
      <c r="BW98" s="39">
        <v>2</v>
      </c>
      <c r="BX98" s="38">
        <v>2</v>
      </c>
      <c r="BY98" s="38" t="s">
        <v>3</v>
      </c>
      <c r="BZ98" s="39">
        <v>2</v>
      </c>
      <c r="CA98" s="38">
        <v>3</v>
      </c>
      <c r="CB98" s="38" t="s">
        <v>3</v>
      </c>
      <c r="CC98" s="39">
        <v>3</v>
      </c>
      <c r="CD98" s="38">
        <v>1</v>
      </c>
      <c r="CE98" s="38" t="s">
        <v>3</v>
      </c>
      <c r="CF98" s="39">
        <v>2</v>
      </c>
      <c r="CG98" s="38">
        <v>1</v>
      </c>
      <c r="CH98" s="38" t="s">
        <v>3</v>
      </c>
      <c r="CI98" s="39">
        <v>2</v>
      </c>
      <c r="CJ98" s="38">
        <v>1</v>
      </c>
      <c r="CK98" s="38" t="s">
        <v>3</v>
      </c>
      <c r="CL98" s="39">
        <v>2</v>
      </c>
      <c r="CM98" s="38">
        <v>1</v>
      </c>
      <c r="CN98" s="38" t="s">
        <v>3</v>
      </c>
      <c r="CO98" s="39">
        <v>1</v>
      </c>
      <c r="CP98" s="38">
        <v>0</v>
      </c>
      <c r="CQ98" s="38" t="s">
        <v>3</v>
      </c>
      <c r="CR98" s="39">
        <v>2</v>
      </c>
      <c r="CS98" s="38">
        <v>1</v>
      </c>
      <c r="CT98" s="38" t="s">
        <v>3</v>
      </c>
      <c r="CU98" s="39">
        <v>4</v>
      </c>
      <c r="CV98" s="345">
        <v>0</v>
      </c>
      <c r="CW98" s="345" t="s">
        <v>3</v>
      </c>
      <c r="CX98" s="346">
        <v>1</v>
      </c>
      <c r="CY98" s="38">
        <v>0</v>
      </c>
      <c r="CZ98" s="38" t="s">
        <v>3</v>
      </c>
      <c r="DA98" s="39">
        <v>3</v>
      </c>
      <c r="DB98" s="38">
        <v>1</v>
      </c>
      <c r="DC98" s="38" t="s">
        <v>3</v>
      </c>
      <c r="DD98" s="39">
        <v>1</v>
      </c>
      <c r="DF98" s="284">
        <f t="shared" si="84"/>
        <v>1</v>
      </c>
      <c r="DI98" s="284">
        <f t="shared" si="85"/>
        <v>0</v>
      </c>
      <c r="DL98" s="284">
        <f>IF(F98="",0,IF(AND(F98=O98,H98=Q98),3,IF(F98-O98=H98-Q98,2,IF((F98-H98)*(O98-Q98)&gt;0,1,0))))</f>
        <v>0</v>
      </c>
      <c r="DO98" s="284">
        <f>IF(F98="",0,IF(AND(F98=R98,H98=T98),3,IF(F98-R98=H98-T98,2,IF((F98-H98)*(R98-T98)&gt;0,1,0))))</f>
        <v>1</v>
      </c>
      <c r="DR98" s="284">
        <f>IF(F98="",0,IF(AND(F98=U98,H98=W98),3,IF(F98-U98=H98-W98,2,IF((F98-H98)*(U98-W98)&gt;0,1,0))))</f>
        <v>1</v>
      </c>
      <c r="DU98" s="284">
        <f>IF(F98="",0,IF(AND(F98=X98,H98=Z98),3,IF(F98-X98=H98-Z98,2,IF((F98-H98)*(X98-Z98)&gt;0,1,0))))</f>
        <v>1</v>
      </c>
      <c r="DX98" s="284">
        <f>IF(F98="",0,IF(AND(F98=AA98,H98=AC98),3,IF(F98-AA98=H98-AC98,2,IF((F98-H98)*(AA98-AC98)&gt;0,1,0))))</f>
        <v>0</v>
      </c>
      <c r="EA98" s="284">
        <f>IF(F98="",0,IF(AND(F98=AD98,H98=AF98),3,IF(F98-AD98=H98-AF98,2,IF((F98-H98)*(AD98-AF98)&gt;0,1,0))))</f>
        <v>3</v>
      </c>
      <c r="ED98" s="284">
        <f>IF(F98="",0,IF(AND(F98=AG98,H98=AI98),3,IF(F98-AG98=H98-AI98,2,IF((F98-H98)*(AG98-AI98)&gt;0,1,0))))</f>
        <v>0</v>
      </c>
      <c r="EG98" s="284">
        <f t="shared" si="86"/>
        <v>0</v>
      </c>
      <c r="EJ98" s="284">
        <f>IF(F98="",0,IF(AND(F98=AM98,H98=AO98),3,IF(F98-AM98=H98-AO98,2,IF((F98-H98)*(AM98-AO98)&gt;0,1,0))))</f>
        <v>1</v>
      </c>
      <c r="EM98" s="284">
        <f>IF(F98="",0,IF(AND(F98=AP98,H98=AR98),3,IF(F98-AP98=H98-AR98,2,IF((F98-H98)*(AP98-AR98)&gt;0,1,0))))</f>
        <v>1</v>
      </c>
      <c r="EP98" s="284">
        <f>IF(F98="",0,IF(AND(F98=AS98,H98=AU98),3,IF(F98-AS98=H98-AU98,2,IF((F98-H98)*(AS98-AU98)&gt;0,1,0))))</f>
        <v>1</v>
      </c>
      <c r="ES98" s="284">
        <f>IF(F98="",0,IF(AND(F98=AV98,H98=AX98),3,IF(F98-AV98=H98-AX98,2,IF((F98-H98)*(AV98-AX98)&gt;0,1,0))))</f>
        <v>0</v>
      </c>
      <c r="EV98" s="284">
        <f t="shared" si="87"/>
        <v>0</v>
      </c>
      <c r="EY98" s="284">
        <f t="shared" si="88"/>
        <v>2</v>
      </c>
      <c r="EZ98" s="284">
        <f t="shared" si="89"/>
        <v>1</v>
      </c>
      <c r="FA98" s="284">
        <f t="shared" si="53"/>
        <v>3</v>
      </c>
      <c r="FB98" s="284">
        <f t="shared" si="38"/>
        <v>0</v>
      </c>
      <c r="FC98" s="284">
        <f t="shared" si="39"/>
        <v>2</v>
      </c>
      <c r="FD98" s="284">
        <f t="shared" si="52"/>
        <v>3</v>
      </c>
      <c r="FE98" s="284">
        <f t="shared" si="40"/>
        <v>1</v>
      </c>
      <c r="FF98" s="284">
        <f t="shared" si="41"/>
        <v>0</v>
      </c>
      <c r="FG98" s="284">
        <f t="shared" si="42"/>
        <v>0</v>
      </c>
      <c r="FH98" s="284">
        <f t="shared" si="43"/>
        <v>1</v>
      </c>
      <c r="FI98" s="284">
        <f t="shared" si="44"/>
        <v>1</v>
      </c>
      <c r="FJ98" s="284">
        <f t="shared" si="45"/>
        <v>1</v>
      </c>
      <c r="FK98" s="284">
        <f t="shared" si="46"/>
        <v>0</v>
      </c>
      <c r="FL98" s="284">
        <f t="shared" si="47"/>
        <v>2</v>
      </c>
      <c r="FM98" s="284">
        <f t="shared" si="48"/>
        <v>1</v>
      </c>
      <c r="FN98" s="284">
        <f t="shared" si="49"/>
        <v>1</v>
      </c>
      <c r="FO98" s="284">
        <f t="shared" si="50"/>
        <v>1</v>
      </c>
      <c r="FP98" s="284">
        <f t="shared" si="51"/>
        <v>0</v>
      </c>
    </row>
    <row r="99" spans="1:172" ht="12.75">
      <c r="A99" s="33" t="s">
        <v>76</v>
      </c>
      <c r="B99" s="25" t="s">
        <v>116</v>
      </c>
      <c r="C99" s="34" t="str">
        <f>A99</f>
        <v>Nordkorea</v>
      </c>
      <c r="D99" s="35" t="s">
        <v>3</v>
      </c>
      <c r="E99" s="35" t="str">
        <f>A97</f>
        <v>Portugal</v>
      </c>
      <c r="F99" s="183">
        <f>IF(aktuell!F62="","",aktuell!$F$62)</f>
        <v>0</v>
      </c>
      <c r="G99" s="183" t="s">
        <v>3</v>
      </c>
      <c r="H99" s="184">
        <f>IF(aktuell!H62="","",aktuell!$H$62)</f>
        <v>7</v>
      </c>
      <c r="I99" s="35">
        <v>0</v>
      </c>
      <c r="J99" s="35" t="s">
        <v>3</v>
      </c>
      <c r="K99" s="36">
        <v>1</v>
      </c>
      <c r="L99" s="35">
        <v>0</v>
      </c>
      <c r="M99" s="35" t="s">
        <v>3</v>
      </c>
      <c r="N99" s="36">
        <v>2</v>
      </c>
      <c r="O99" s="242">
        <v>1</v>
      </c>
      <c r="P99" s="242" t="s">
        <v>3</v>
      </c>
      <c r="Q99" s="243">
        <v>2</v>
      </c>
      <c r="R99" s="35">
        <v>0</v>
      </c>
      <c r="S99" s="35" t="s">
        <v>3</v>
      </c>
      <c r="T99" s="36">
        <v>2</v>
      </c>
      <c r="U99" s="35">
        <v>1</v>
      </c>
      <c r="V99" s="35" t="s">
        <v>3</v>
      </c>
      <c r="W99" s="36">
        <v>2</v>
      </c>
      <c r="X99" s="35">
        <v>1</v>
      </c>
      <c r="Y99" s="35" t="s">
        <v>3</v>
      </c>
      <c r="Z99" s="36">
        <v>2</v>
      </c>
      <c r="AA99" s="35">
        <v>1</v>
      </c>
      <c r="AB99" s="35" t="s">
        <v>3</v>
      </c>
      <c r="AC99" s="36">
        <v>3</v>
      </c>
      <c r="AD99" s="35">
        <v>0</v>
      </c>
      <c r="AE99" s="35" t="s">
        <v>3</v>
      </c>
      <c r="AF99" s="36">
        <v>1</v>
      </c>
      <c r="AG99" s="35">
        <v>1</v>
      </c>
      <c r="AH99" s="35" t="s">
        <v>3</v>
      </c>
      <c r="AI99" s="36">
        <v>3</v>
      </c>
      <c r="AJ99" s="35">
        <v>1</v>
      </c>
      <c r="AK99" s="35" t="s">
        <v>3</v>
      </c>
      <c r="AL99" s="36">
        <v>3</v>
      </c>
      <c r="AM99" s="35">
        <v>0</v>
      </c>
      <c r="AN99" s="35" t="s">
        <v>3</v>
      </c>
      <c r="AO99" s="36">
        <v>4</v>
      </c>
      <c r="AP99" s="35">
        <v>0</v>
      </c>
      <c r="AQ99" s="35" t="s">
        <v>3</v>
      </c>
      <c r="AR99" s="36">
        <v>2</v>
      </c>
      <c r="AS99" s="35">
        <v>0</v>
      </c>
      <c r="AT99" s="35" t="s">
        <v>3</v>
      </c>
      <c r="AU99" s="36">
        <v>3</v>
      </c>
      <c r="AV99" s="35">
        <v>0</v>
      </c>
      <c r="AW99" s="35" t="s">
        <v>3</v>
      </c>
      <c r="AX99" s="36">
        <v>2</v>
      </c>
      <c r="AY99" s="35">
        <v>0</v>
      </c>
      <c r="AZ99" s="35" t="s">
        <v>3</v>
      </c>
      <c r="BA99" s="36">
        <v>2</v>
      </c>
      <c r="BB99" s="35">
        <v>0</v>
      </c>
      <c r="BC99" s="35" t="s">
        <v>3</v>
      </c>
      <c r="BD99" s="36">
        <v>2</v>
      </c>
      <c r="BF99" s="35">
        <v>0</v>
      </c>
      <c r="BG99" s="35" t="s">
        <v>3</v>
      </c>
      <c r="BH99" s="36">
        <v>2</v>
      </c>
      <c r="BI99" s="289">
        <v>1</v>
      </c>
      <c r="BJ99" s="289" t="s">
        <v>3</v>
      </c>
      <c r="BK99" s="290">
        <v>1</v>
      </c>
      <c r="BL99" s="35">
        <v>1</v>
      </c>
      <c r="BM99" s="35" t="s">
        <v>3</v>
      </c>
      <c r="BN99" s="36">
        <v>3</v>
      </c>
      <c r="BO99" s="375">
        <v>0</v>
      </c>
      <c r="BP99" s="375" t="s">
        <v>3</v>
      </c>
      <c r="BQ99" s="376">
        <v>1</v>
      </c>
      <c r="BR99" s="35">
        <v>0</v>
      </c>
      <c r="BS99" s="35" t="s">
        <v>3</v>
      </c>
      <c r="BT99" s="36">
        <v>2</v>
      </c>
      <c r="BU99" s="35">
        <v>0</v>
      </c>
      <c r="BV99" s="35" t="s">
        <v>3</v>
      </c>
      <c r="BW99" s="36">
        <v>4</v>
      </c>
      <c r="BX99" s="35">
        <v>1</v>
      </c>
      <c r="BY99" s="35" t="s">
        <v>3</v>
      </c>
      <c r="BZ99" s="36">
        <v>4</v>
      </c>
      <c r="CA99" s="35">
        <v>0</v>
      </c>
      <c r="CB99" s="35" t="s">
        <v>3</v>
      </c>
      <c r="CC99" s="36">
        <v>1</v>
      </c>
      <c r="CD99" s="35">
        <v>0</v>
      </c>
      <c r="CE99" s="35" t="s">
        <v>3</v>
      </c>
      <c r="CF99" s="36">
        <v>3</v>
      </c>
      <c r="CG99" s="35">
        <v>1</v>
      </c>
      <c r="CH99" s="35" t="s">
        <v>3</v>
      </c>
      <c r="CI99" s="36">
        <v>4</v>
      </c>
      <c r="CJ99" s="35">
        <v>0</v>
      </c>
      <c r="CK99" s="35" t="s">
        <v>3</v>
      </c>
      <c r="CL99" s="36">
        <v>2</v>
      </c>
      <c r="CM99" s="35">
        <v>1</v>
      </c>
      <c r="CN99" s="35" t="s">
        <v>3</v>
      </c>
      <c r="CO99" s="36">
        <v>3</v>
      </c>
      <c r="CP99" s="35">
        <v>0</v>
      </c>
      <c r="CQ99" s="35" t="s">
        <v>3</v>
      </c>
      <c r="CR99" s="36">
        <v>2</v>
      </c>
      <c r="CS99" s="35">
        <v>1</v>
      </c>
      <c r="CT99" s="35" t="s">
        <v>3</v>
      </c>
      <c r="CU99" s="36">
        <v>3</v>
      </c>
      <c r="CV99" s="343">
        <v>1</v>
      </c>
      <c r="CW99" s="343" t="s">
        <v>3</v>
      </c>
      <c r="CX99" s="344">
        <v>1</v>
      </c>
      <c r="CY99" s="35">
        <v>1</v>
      </c>
      <c r="CZ99" s="35" t="s">
        <v>3</v>
      </c>
      <c r="DA99" s="36">
        <v>2</v>
      </c>
      <c r="DB99" s="35">
        <v>1</v>
      </c>
      <c r="DC99" s="35" t="s">
        <v>3</v>
      </c>
      <c r="DD99" s="36">
        <v>2</v>
      </c>
      <c r="DF99" s="284">
        <f t="shared" si="84"/>
        <v>1</v>
      </c>
      <c r="DI99" s="284">
        <f t="shared" si="85"/>
        <v>1</v>
      </c>
      <c r="DL99" s="284">
        <f>IF(F99="",0,IF(AND(F99=O99,H99=Q99),3,IF(F99-O99=H99-Q99,2,IF((F99-H99)*(O99-Q99)&gt;0,1,0))))</f>
        <v>1</v>
      </c>
      <c r="DO99" s="284">
        <f>IF(F99="",0,IF(AND(F99=R99,H99=T99),3,IF(F99-R99=H99-T99,2,IF((F99-H99)*(R99-T99)&gt;0,1,0))))</f>
        <v>1</v>
      </c>
      <c r="DR99" s="284">
        <f>IF(F99="",0,IF(AND(F99=U99,H99=W99),3,IF(F99-U99=H99-W99,2,IF((F99-H99)*(U99-W99)&gt;0,1,0))))</f>
        <v>1</v>
      </c>
      <c r="DU99" s="284">
        <f>IF(F99="",0,IF(AND(F99=X99,H99=Z99),3,IF(F99-X99=H99-Z99,2,IF((F99-H99)*(X99-Z99)&gt;0,1,0))))</f>
        <v>1</v>
      </c>
      <c r="DX99" s="284">
        <f>IF(F99="",0,IF(AND(F99=AA99,H99=AC99),3,IF(F99-AA99=H99-AC99,2,IF((F99-H99)*(AA99-AC99)&gt;0,1,0))))</f>
        <v>1</v>
      </c>
      <c r="EA99" s="284">
        <f>IF(F99="",0,IF(AND(F99=AD99,H99=AF99),3,IF(F99-AD99=H99-AF99,2,IF((F99-H99)*(AD99-AF99)&gt;0,1,0))))</f>
        <v>1</v>
      </c>
      <c r="ED99" s="284">
        <f>IF(F99="",0,IF(AND(F99=AG99,H99=AI99),3,IF(F99-AG99=H99-AI99,2,IF((F99-H99)*(AG99-AI99)&gt;0,1,0))))</f>
        <v>1</v>
      </c>
      <c r="EG99" s="284">
        <f t="shared" si="86"/>
        <v>1</v>
      </c>
      <c r="EJ99" s="284">
        <f>IF(F99="",0,IF(AND(F99=AM99,H99=AO99),3,IF(F99-AM99=H99-AO99,2,IF((F99-H99)*(AM99-AO99)&gt;0,1,0))))</f>
        <v>1</v>
      </c>
      <c r="EM99" s="284">
        <f>IF(F99="",0,IF(AND(F99=AP99,H99=AR99),3,IF(F99-AP99=H99-AR99,2,IF((F99-H99)*(AP99-AR99)&gt;0,1,0))))</f>
        <v>1</v>
      </c>
      <c r="EP99" s="284">
        <f>IF(F99="",0,IF(AND(F99=AS99,H99=AU99),3,IF(F99-AS99=H99-AU99,2,IF((F99-H99)*(AS99-AU99)&gt;0,1,0))))</f>
        <v>1</v>
      </c>
      <c r="ES99" s="284">
        <f>IF(F99="",0,IF(AND(F99=AV99,H99=AX99),3,IF(F99-AV99=H99-AX99,2,IF((F99-H99)*(AV99-AX99)&gt;0,1,0))))</f>
        <v>1</v>
      </c>
      <c r="EV99" s="284">
        <f t="shared" si="87"/>
        <v>1</v>
      </c>
      <c r="EY99" s="284">
        <f t="shared" si="88"/>
        <v>1</v>
      </c>
      <c r="EZ99" s="284">
        <f t="shared" si="89"/>
        <v>1</v>
      </c>
      <c r="FA99" s="284">
        <f t="shared" si="53"/>
        <v>0</v>
      </c>
      <c r="FB99" s="284">
        <f t="shared" si="38"/>
        <v>1</v>
      </c>
      <c r="FC99" s="284">
        <f t="shared" si="39"/>
        <v>1</v>
      </c>
      <c r="FD99" s="284">
        <f t="shared" si="52"/>
        <v>1</v>
      </c>
      <c r="FE99" s="284">
        <f t="shared" si="40"/>
        <v>1</v>
      </c>
      <c r="FF99" s="284">
        <f t="shared" si="41"/>
        <v>1</v>
      </c>
      <c r="FG99" s="284">
        <f t="shared" si="42"/>
        <v>1</v>
      </c>
      <c r="FH99" s="284">
        <f t="shared" si="43"/>
        <v>1</v>
      </c>
      <c r="FI99" s="284">
        <f t="shared" si="44"/>
        <v>1</v>
      </c>
      <c r="FJ99" s="284">
        <f t="shared" si="45"/>
        <v>1</v>
      </c>
      <c r="FK99" s="284">
        <f t="shared" si="46"/>
        <v>1</v>
      </c>
      <c r="FL99" s="284">
        <f t="shared" si="47"/>
        <v>1</v>
      </c>
      <c r="FM99" s="284">
        <f t="shared" si="48"/>
        <v>1</v>
      </c>
      <c r="FN99" s="284">
        <f t="shared" si="49"/>
        <v>0</v>
      </c>
      <c r="FO99" s="284">
        <f t="shared" si="50"/>
        <v>1</v>
      </c>
      <c r="FP99" s="284">
        <f t="shared" si="51"/>
        <v>1</v>
      </c>
    </row>
    <row r="100" spans="1:172" ht="12.75">
      <c r="A100" s="40"/>
      <c r="B100" s="24" t="s">
        <v>117</v>
      </c>
      <c r="C100" s="37" t="str">
        <f>A99</f>
        <v>Nordkorea</v>
      </c>
      <c r="D100" s="38" t="s">
        <v>3</v>
      </c>
      <c r="E100" s="38" t="str">
        <f>A96</f>
        <v>Elfenbeinküste</v>
      </c>
      <c r="F100" s="185">
        <f>IF(aktuell!F63="","",aktuell!$F$63)</f>
        <v>0</v>
      </c>
      <c r="G100" s="185" t="s">
        <v>3</v>
      </c>
      <c r="H100" s="186">
        <f>IF(aktuell!H63="","",aktuell!$H$63)</f>
        <v>3</v>
      </c>
      <c r="I100" s="38">
        <v>0</v>
      </c>
      <c r="J100" s="38" t="s">
        <v>3</v>
      </c>
      <c r="K100" s="39">
        <v>1</v>
      </c>
      <c r="L100" s="38">
        <v>0</v>
      </c>
      <c r="M100" s="38" t="s">
        <v>3</v>
      </c>
      <c r="N100" s="39">
        <v>2</v>
      </c>
      <c r="O100" s="244">
        <v>0</v>
      </c>
      <c r="P100" s="244" t="s">
        <v>3</v>
      </c>
      <c r="Q100" s="245">
        <v>2</v>
      </c>
      <c r="R100" s="38">
        <v>1</v>
      </c>
      <c r="S100" s="38" t="s">
        <v>3</v>
      </c>
      <c r="T100" s="39">
        <v>3</v>
      </c>
      <c r="U100" s="38">
        <v>0</v>
      </c>
      <c r="V100" s="38" t="s">
        <v>3</v>
      </c>
      <c r="W100" s="39">
        <v>3</v>
      </c>
      <c r="X100" s="38">
        <v>1</v>
      </c>
      <c r="Y100" s="38" t="s">
        <v>3</v>
      </c>
      <c r="Z100" s="39">
        <v>3</v>
      </c>
      <c r="AA100" s="38">
        <v>0</v>
      </c>
      <c r="AB100" s="38" t="s">
        <v>3</v>
      </c>
      <c r="AC100" s="39">
        <v>4</v>
      </c>
      <c r="AD100" s="38">
        <v>0</v>
      </c>
      <c r="AE100" s="38" t="s">
        <v>3</v>
      </c>
      <c r="AF100" s="39">
        <v>2</v>
      </c>
      <c r="AG100" s="38">
        <v>1</v>
      </c>
      <c r="AH100" s="38" t="s">
        <v>3</v>
      </c>
      <c r="AI100" s="39">
        <v>2</v>
      </c>
      <c r="AJ100" s="38">
        <v>0</v>
      </c>
      <c r="AK100" s="38" t="s">
        <v>3</v>
      </c>
      <c r="AL100" s="39">
        <v>2</v>
      </c>
      <c r="AM100" s="38">
        <v>0</v>
      </c>
      <c r="AN100" s="38" t="s">
        <v>3</v>
      </c>
      <c r="AO100" s="39">
        <v>1</v>
      </c>
      <c r="AP100" s="38">
        <v>1</v>
      </c>
      <c r="AQ100" s="38" t="s">
        <v>3</v>
      </c>
      <c r="AR100" s="39">
        <v>1</v>
      </c>
      <c r="AS100" s="38">
        <v>0</v>
      </c>
      <c r="AT100" s="38" t="s">
        <v>3</v>
      </c>
      <c r="AU100" s="39">
        <v>1</v>
      </c>
      <c r="AV100" s="38">
        <v>1</v>
      </c>
      <c r="AW100" s="38" t="s">
        <v>3</v>
      </c>
      <c r="AX100" s="39">
        <v>1</v>
      </c>
      <c r="AY100" s="38">
        <v>0</v>
      </c>
      <c r="AZ100" s="38" t="s">
        <v>3</v>
      </c>
      <c r="BA100" s="39">
        <v>2</v>
      </c>
      <c r="BB100" s="38">
        <v>0</v>
      </c>
      <c r="BC100" s="38" t="s">
        <v>3</v>
      </c>
      <c r="BD100" s="39">
        <v>0</v>
      </c>
      <c r="BF100" s="38">
        <v>1</v>
      </c>
      <c r="BG100" s="38" t="s">
        <v>3</v>
      </c>
      <c r="BH100" s="39">
        <v>3</v>
      </c>
      <c r="BI100" s="291">
        <v>1</v>
      </c>
      <c r="BJ100" s="291" t="s">
        <v>3</v>
      </c>
      <c r="BK100" s="292">
        <v>1</v>
      </c>
      <c r="BL100" s="38">
        <v>0</v>
      </c>
      <c r="BM100" s="38" t="s">
        <v>3</v>
      </c>
      <c r="BN100" s="39">
        <v>2</v>
      </c>
      <c r="BO100" s="377">
        <v>1</v>
      </c>
      <c r="BP100" s="377" t="s">
        <v>3</v>
      </c>
      <c r="BQ100" s="378">
        <v>2</v>
      </c>
      <c r="BR100" s="38">
        <v>1</v>
      </c>
      <c r="BS100" s="38" t="s">
        <v>3</v>
      </c>
      <c r="BT100" s="39">
        <v>1</v>
      </c>
      <c r="BU100" s="38">
        <v>1</v>
      </c>
      <c r="BV100" s="38" t="s">
        <v>3</v>
      </c>
      <c r="BW100" s="39">
        <v>2</v>
      </c>
      <c r="BX100" s="38">
        <v>1</v>
      </c>
      <c r="BY100" s="38" t="s">
        <v>3</v>
      </c>
      <c r="BZ100" s="39">
        <v>2</v>
      </c>
      <c r="CA100" s="38">
        <v>0</v>
      </c>
      <c r="CB100" s="38" t="s">
        <v>3</v>
      </c>
      <c r="CC100" s="39">
        <v>2</v>
      </c>
      <c r="CD100" s="38">
        <v>1</v>
      </c>
      <c r="CE100" s="38" t="s">
        <v>3</v>
      </c>
      <c r="CF100" s="39">
        <v>2</v>
      </c>
      <c r="CG100" s="38">
        <v>1</v>
      </c>
      <c r="CH100" s="38" t="s">
        <v>3</v>
      </c>
      <c r="CI100" s="39">
        <v>3</v>
      </c>
      <c r="CJ100" s="38">
        <v>1</v>
      </c>
      <c r="CK100" s="38" t="s">
        <v>3</v>
      </c>
      <c r="CL100" s="39">
        <v>1</v>
      </c>
      <c r="CM100" s="38">
        <v>1</v>
      </c>
      <c r="CN100" s="38" t="s">
        <v>3</v>
      </c>
      <c r="CO100" s="39">
        <v>3</v>
      </c>
      <c r="CP100" s="38">
        <v>0</v>
      </c>
      <c r="CQ100" s="38" t="s">
        <v>3</v>
      </c>
      <c r="CR100" s="39">
        <v>1</v>
      </c>
      <c r="CS100" s="38">
        <v>2</v>
      </c>
      <c r="CT100" s="38" t="s">
        <v>3</v>
      </c>
      <c r="CU100" s="39">
        <v>1</v>
      </c>
      <c r="CV100" s="345">
        <v>2</v>
      </c>
      <c r="CW100" s="345" t="s">
        <v>3</v>
      </c>
      <c r="CX100" s="346">
        <v>3</v>
      </c>
      <c r="CY100" s="38">
        <v>1</v>
      </c>
      <c r="CZ100" s="38" t="s">
        <v>3</v>
      </c>
      <c r="DA100" s="39">
        <v>1</v>
      </c>
      <c r="DB100" s="38">
        <v>1</v>
      </c>
      <c r="DC100" s="38" t="s">
        <v>3</v>
      </c>
      <c r="DD100" s="39">
        <v>3</v>
      </c>
      <c r="DF100" s="284">
        <f t="shared" si="84"/>
        <v>1</v>
      </c>
      <c r="DI100" s="284">
        <f t="shared" si="85"/>
        <v>1</v>
      </c>
      <c r="DL100" s="284">
        <f>IF(F100="",0,IF(AND(F100=O100,H100=Q100),3,IF(F100-O100=H100-Q100,2,IF((F100-H100)*(O100-Q100)&gt;0,1,0))))</f>
        <v>1</v>
      </c>
      <c r="DO100" s="284">
        <f>IF(F100="",0,IF(AND(F100=R100,H100=T100),3,IF(F100-R100=H100-T100,2,IF((F100-H100)*(R100-T100)&gt;0,1,0))))</f>
        <v>1</v>
      </c>
      <c r="DR100" s="284">
        <f>IF(F100="",0,IF(AND(F100=U100,H100=W100),3,IF(F100-U100=H100-W100,2,IF((F100-H100)*(U100-W100)&gt;0,1,0))))</f>
        <v>3</v>
      </c>
      <c r="DU100" s="284">
        <f>IF(F100="",0,IF(AND(F100=X100,H100=Z100),3,IF(F100-X100=H100-Z100,2,IF((F100-H100)*(X100-Z100)&gt;0,1,0))))</f>
        <v>1</v>
      </c>
      <c r="DX100" s="284">
        <f>IF(F100="",0,IF(AND(F100=AA100,H100=AC100),3,IF(F100-AA100=H100-AC100,2,IF((F100-H100)*(AA100-AC100)&gt;0,1,0))))</f>
        <v>1</v>
      </c>
      <c r="EA100" s="284">
        <f>IF(F100="",0,IF(AND(F100=AD100,H100=AF100),3,IF(F100-AD100=H100-AF100,2,IF((F100-H100)*(AD100-AF100)&gt;0,1,0))))</f>
        <v>1</v>
      </c>
      <c r="ED100" s="284">
        <f>IF(F100="",0,IF(AND(F100=AG100,H100=AI100),3,IF(F100-AG100=H100-AI100,2,IF((F100-H100)*(AG100-AI100)&gt;0,1,0))))</f>
        <v>1</v>
      </c>
      <c r="EG100" s="284">
        <f t="shared" si="86"/>
        <v>1</v>
      </c>
      <c r="EJ100" s="284">
        <f>IF(F100="",0,IF(AND(F100=AM100,H100=AO100),3,IF(F100-AM100=H100-AO100,2,IF((F100-H100)*(AM100-AO100)&gt;0,1,0))))</f>
        <v>1</v>
      </c>
      <c r="EM100" s="284">
        <f>IF(F100="",0,IF(AND(F100=AP100,H100=AR100),3,IF(F100-AP100=H100-AR100,2,IF((F100-H100)*(AP100-AR100)&gt;0,1,0))))</f>
        <v>0</v>
      </c>
      <c r="EP100" s="284">
        <f>IF(F100="",0,IF(AND(F100=AS100,H100=AU100),3,IF(F100-AS100=H100-AU100,2,IF((F100-H100)*(AS100-AU100)&gt;0,1,0))))</f>
        <v>1</v>
      </c>
      <c r="ES100" s="284">
        <f>IF(F100="",0,IF(AND(F100=AV100,H100=AX100),3,IF(F100-AV100=H100-AX100,2,IF((F100-H100)*(AV100-AX100)&gt;0,1,0))))</f>
        <v>0</v>
      </c>
      <c r="EV100" s="284">
        <f t="shared" si="87"/>
        <v>1</v>
      </c>
      <c r="EY100" s="284">
        <f t="shared" si="88"/>
        <v>0</v>
      </c>
      <c r="EZ100" s="284">
        <f t="shared" si="89"/>
        <v>1</v>
      </c>
      <c r="FA100" s="284">
        <f t="shared" si="53"/>
        <v>0</v>
      </c>
      <c r="FB100" s="284">
        <f t="shared" si="38"/>
        <v>1</v>
      </c>
      <c r="FC100" s="284">
        <f t="shared" si="39"/>
        <v>1</v>
      </c>
      <c r="FD100" s="284">
        <f t="shared" si="52"/>
        <v>0</v>
      </c>
      <c r="FE100" s="284">
        <f t="shared" si="40"/>
        <v>1</v>
      </c>
      <c r="FF100" s="284">
        <f t="shared" si="41"/>
        <v>1</v>
      </c>
      <c r="FG100" s="284">
        <f t="shared" si="42"/>
        <v>1</v>
      </c>
      <c r="FH100" s="284">
        <f t="shared" si="43"/>
        <v>1</v>
      </c>
      <c r="FI100" s="284">
        <f t="shared" si="44"/>
        <v>1</v>
      </c>
      <c r="FJ100" s="284">
        <f t="shared" si="45"/>
        <v>0</v>
      </c>
      <c r="FK100" s="284">
        <f t="shared" si="46"/>
        <v>1</v>
      </c>
      <c r="FL100" s="284">
        <f t="shared" si="47"/>
        <v>1</v>
      </c>
      <c r="FM100" s="284">
        <f t="shared" si="48"/>
        <v>0</v>
      </c>
      <c r="FN100" s="284">
        <f t="shared" si="49"/>
        <v>1</v>
      </c>
      <c r="FO100" s="284">
        <f t="shared" si="50"/>
        <v>0</v>
      </c>
      <c r="FP100" s="284">
        <f t="shared" si="51"/>
        <v>1</v>
      </c>
    </row>
    <row r="101" spans="1:172" ht="12.75">
      <c r="A101" s="41"/>
      <c r="B101" s="42" t="s">
        <v>118</v>
      </c>
      <c r="C101" s="43" t="str">
        <f>A97</f>
        <v>Portugal</v>
      </c>
      <c r="D101" s="44" t="s">
        <v>3</v>
      </c>
      <c r="E101" s="44" t="str">
        <f>A98</f>
        <v>Brasilien</v>
      </c>
      <c r="F101" s="187">
        <f>IF(aktuell!F64="","",aktuell!$F$64)</f>
        <v>0</v>
      </c>
      <c r="G101" s="187" t="s">
        <v>3</v>
      </c>
      <c r="H101" s="188">
        <f>IF(aktuell!H64="","",aktuell!$H$64)</f>
        <v>0</v>
      </c>
      <c r="I101" s="44">
        <v>1</v>
      </c>
      <c r="J101" s="44" t="s">
        <v>3</v>
      </c>
      <c r="K101" s="45">
        <v>1</v>
      </c>
      <c r="L101" s="44">
        <v>2</v>
      </c>
      <c r="M101" s="44" t="s">
        <v>3</v>
      </c>
      <c r="N101" s="45">
        <v>2</v>
      </c>
      <c r="O101" s="246">
        <v>1</v>
      </c>
      <c r="P101" s="246" t="s">
        <v>3</v>
      </c>
      <c r="Q101" s="247">
        <v>1</v>
      </c>
      <c r="R101" s="44">
        <v>2</v>
      </c>
      <c r="S101" s="44" t="s">
        <v>3</v>
      </c>
      <c r="T101" s="45">
        <v>2</v>
      </c>
      <c r="U101" s="44">
        <v>1</v>
      </c>
      <c r="V101" s="44" t="s">
        <v>3</v>
      </c>
      <c r="W101" s="45">
        <v>1</v>
      </c>
      <c r="X101" s="44">
        <v>1</v>
      </c>
      <c r="Y101" s="44" t="s">
        <v>3</v>
      </c>
      <c r="Z101" s="45">
        <v>3</v>
      </c>
      <c r="AA101" s="44">
        <v>2</v>
      </c>
      <c r="AB101" s="44" t="s">
        <v>3</v>
      </c>
      <c r="AC101" s="45">
        <v>2</v>
      </c>
      <c r="AD101" s="44">
        <v>1</v>
      </c>
      <c r="AE101" s="44" t="s">
        <v>3</v>
      </c>
      <c r="AF101" s="45">
        <v>2</v>
      </c>
      <c r="AG101" s="44">
        <v>1</v>
      </c>
      <c r="AH101" s="44" t="s">
        <v>3</v>
      </c>
      <c r="AI101" s="45">
        <v>2</v>
      </c>
      <c r="AJ101" s="44">
        <v>1</v>
      </c>
      <c r="AK101" s="44" t="s">
        <v>3</v>
      </c>
      <c r="AL101" s="45">
        <v>2</v>
      </c>
      <c r="AM101" s="44">
        <v>2</v>
      </c>
      <c r="AN101" s="44" t="s">
        <v>3</v>
      </c>
      <c r="AO101" s="45">
        <v>1</v>
      </c>
      <c r="AP101" s="44">
        <v>0</v>
      </c>
      <c r="AQ101" s="44" t="s">
        <v>3</v>
      </c>
      <c r="AR101" s="45">
        <v>1</v>
      </c>
      <c r="AS101" s="44">
        <v>2</v>
      </c>
      <c r="AT101" s="44" t="s">
        <v>3</v>
      </c>
      <c r="AU101" s="45">
        <v>2</v>
      </c>
      <c r="AV101" s="44">
        <v>1</v>
      </c>
      <c r="AW101" s="44" t="s">
        <v>3</v>
      </c>
      <c r="AX101" s="45">
        <v>3</v>
      </c>
      <c r="AY101" s="44">
        <v>2</v>
      </c>
      <c r="AZ101" s="44" t="s">
        <v>3</v>
      </c>
      <c r="BA101" s="45">
        <v>0</v>
      </c>
      <c r="BB101" s="44">
        <v>2</v>
      </c>
      <c r="BC101" s="44" t="s">
        <v>3</v>
      </c>
      <c r="BD101" s="45">
        <v>2</v>
      </c>
      <c r="BF101" s="44">
        <v>2</v>
      </c>
      <c r="BG101" s="44" t="s">
        <v>3</v>
      </c>
      <c r="BH101" s="45">
        <v>2</v>
      </c>
      <c r="BI101" s="293">
        <v>0</v>
      </c>
      <c r="BJ101" s="293" t="s">
        <v>3</v>
      </c>
      <c r="BK101" s="294">
        <v>2</v>
      </c>
      <c r="BL101" s="44">
        <v>1</v>
      </c>
      <c r="BM101" s="44" t="s">
        <v>3</v>
      </c>
      <c r="BN101" s="45">
        <v>2</v>
      </c>
      <c r="BO101" s="379">
        <v>0</v>
      </c>
      <c r="BP101" s="379" t="s">
        <v>3</v>
      </c>
      <c r="BQ101" s="380">
        <v>0</v>
      </c>
      <c r="BR101" s="44">
        <v>1</v>
      </c>
      <c r="BS101" s="44" t="s">
        <v>3</v>
      </c>
      <c r="BT101" s="45">
        <v>4</v>
      </c>
      <c r="BU101" s="44">
        <v>0</v>
      </c>
      <c r="BV101" s="44" t="s">
        <v>3</v>
      </c>
      <c r="BW101" s="45">
        <v>1</v>
      </c>
      <c r="BX101" s="44">
        <v>2</v>
      </c>
      <c r="BY101" s="44" t="s">
        <v>3</v>
      </c>
      <c r="BZ101" s="45">
        <v>2</v>
      </c>
      <c r="CA101" s="44">
        <v>2</v>
      </c>
      <c r="CB101" s="44" t="s">
        <v>3</v>
      </c>
      <c r="CC101" s="45">
        <v>2</v>
      </c>
      <c r="CD101" s="44">
        <v>1</v>
      </c>
      <c r="CE101" s="44" t="s">
        <v>3</v>
      </c>
      <c r="CF101" s="45">
        <v>2</v>
      </c>
      <c r="CG101" s="44">
        <v>1</v>
      </c>
      <c r="CH101" s="44" t="s">
        <v>3</v>
      </c>
      <c r="CI101" s="45">
        <v>1</v>
      </c>
      <c r="CJ101" s="44">
        <v>2</v>
      </c>
      <c r="CK101" s="44" t="s">
        <v>3</v>
      </c>
      <c r="CL101" s="45">
        <v>2</v>
      </c>
      <c r="CM101" s="44">
        <v>1</v>
      </c>
      <c r="CN101" s="44" t="s">
        <v>3</v>
      </c>
      <c r="CO101" s="45">
        <v>2</v>
      </c>
      <c r="CP101" s="44">
        <v>2</v>
      </c>
      <c r="CQ101" s="44" t="s">
        <v>3</v>
      </c>
      <c r="CR101" s="45">
        <v>2</v>
      </c>
      <c r="CS101" s="44">
        <v>1</v>
      </c>
      <c r="CT101" s="44" t="s">
        <v>3</v>
      </c>
      <c r="CU101" s="45">
        <v>2</v>
      </c>
      <c r="CV101" s="347">
        <v>1</v>
      </c>
      <c r="CW101" s="347" t="s">
        <v>3</v>
      </c>
      <c r="CX101" s="348">
        <v>1</v>
      </c>
      <c r="CY101" s="44">
        <v>2</v>
      </c>
      <c r="CZ101" s="44" t="s">
        <v>3</v>
      </c>
      <c r="DA101" s="45">
        <v>2</v>
      </c>
      <c r="DB101" s="44">
        <v>2</v>
      </c>
      <c r="DC101" s="44" t="s">
        <v>3</v>
      </c>
      <c r="DD101" s="45">
        <v>3</v>
      </c>
      <c r="DF101" s="284">
        <f t="shared" si="84"/>
        <v>2</v>
      </c>
      <c r="DI101" s="284">
        <f t="shared" si="85"/>
        <v>2</v>
      </c>
      <c r="DL101" s="284">
        <f>IF(F101="",0,IF(AND(F101=O101,H101=Q101),3,IF(F101-O101=H101-Q101,2,IF((F101-H101)*(O101-Q101)&gt;0,1,0))))</f>
        <v>2</v>
      </c>
      <c r="DO101" s="284">
        <f>IF(F101="",0,IF(AND(F101=R101,H101=T101),3,IF(F101-R101=H101-T101,2,IF((F101-H101)*(R101-T101)&gt;0,1,0))))</f>
        <v>2</v>
      </c>
      <c r="DR101" s="284">
        <f>IF(F101="",0,IF(AND(F101=U101,H101=W101),3,IF(F101-U101=H101-W101,2,IF((F101-H101)*(U101-W101)&gt;0,1,0))))</f>
        <v>2</v>
      </c>
      <c r="DU101" s="284">
        <f>IF(F101="",0,IF(AND(F101=X101,H101=Z101),3,IF(F101-X101=H101-Z101,2,IF((F101-H101)*(X101-Z101)&gt;0,1,0))))</f>
        <v>0</v>
      </c>
      <c r="DX101" s="284">
        <f>IF(F101="",0,IF(AND(F101=AA101,H101=AC101),3,IF(F101-AA101=H101-AC101,2,IF((F101-H101)*(AA101-AC101)&gt;0,1,0))))</f>
        <v>2</v>
      </c>
      <c r="EA101" s="284">
        <f>IF(F101="",0,IF(AND(F101=AD101,H101=AF101),3,IF(F101-AD101=H101-AF101,2,IF((F101-H101)*(AD101-AF101)&gt;0,1,0))))</f>
        <v>0</v>
      </c>
      <c r="ED101" s="284">
        <f>IF(F101="",0,IF(AND(F101=AG101,H101=AI101),3,IF(F101-AG101=H101-AI101,2,IF((F101-H101)*(AG101-AI101)&gt;0,1,0))))</f>
        <v>0</v>
      </c>
      <c r="EG101" s="284">
        <f t="shared" si="86"/>
        <v>0</v>
      </c>
      <c r="EJ101" s="284">
        <f>IF(F101="",0,IF(AND(F101=AM101,H101=AO101),3,IF(F101-AM101=H101-AO101,2,IF((F101-H101)*(AM101-AO101)&gt;0,1,0))))</f>
        <v>0</v>
      </c>
      <c r="EM101" s="284">
        <f>IF(F101="",0,IF(AND(F101=AP101,H101=AR101),3,IF(F101-AP101=H101-AR101,2,IF((F101-H101)*(AP101-AR101)&gt;0,1,0))))</f>
        <v>0</v>
      </c>
      <c r="EP101" s="284">
        <f>IF(F101="",0,IF(AND(F101=AS101,H101=AU101),3,IF(F101-AS101=H101-AU101,2,IF((F101-H101)*(AS101-AU101)&gt;0,1,0))))</f>
        <v>2</v>
      </c>
      <c r="ES101" s="284">
        <f>IF(F101="",0,IF(AND(F101=AV101,H101=AX101),3,IF(F101-AV101=H101-AX101,2,IF((F101-H101)*(AV101-AX101)&gt;0,1,0))))</f>
        <v>0</v>
      </c>
      <c r="EV101" s="284">
        <f t="shared" si="87"/>
        <v>0</v>
      </c>
      <c r="EY101" s="284">
        <f t="shared" si="88"/>
        <v>2</v>
      </c>
      <c r="EZ101" s="284">
        <f t="shared" si="89"/>
        <v>2</v>
      </c>
      <c r="FA101" s="284">
        <f t="shared" si="53"/>
        <v>0</v>
      </c>
      <c r="FB101" s="284">
        <f t="shared" si="38"/>
        <v>0</v>
      </c>
      <c r="FC101" s="284">
        <f>IF(F101="",0,IF(AND(F101=BO101,H101=BQ101),3,IF(F101-BO101=H101-BQ101,2,IF((F101-H101)*(BO101-BQ101)&gt;0,1,0))))</f>
        <v>3</v>
      </c>
      <c r="FD101" s="284">
        <f t="shared" si="52"/>
        <v>0</v>
      </c>
      <c r="FE101" s="284">
        <f t="shared" si="40"/>
        <v>0</v>
      </c>
      <c r="FF101" s="284">
        <f t="shared" si="41"/>
        <v>2</v>
      </c>
      <c r="FG101" s="284">
        <f t="shared" si="42"/>
        <v>2</v>
      </c>
      <c r="FH101" s="284">
        <f t="shared" si="43"/>
        <v>0</v>
      </c>
      <c r="FI101" s="284">
        <f t="shared" si="44"/>
        <v>2</v>
      </c>
      <c r="FJ101" s="284">
        <f t="shared" si="45"/>
        <v>2</v>
      </c>
      <c r="FK101" s="284">
        <f t="shared" si="46"/>
        <v>0</v>
      </c>
      <c r="FL101" s="284">
        <f t="shared" si="47"/>
        <v>2</v>
      </c>
      <c r="FM101" s="284">
        <f t="shared" si="48"/>
        <v>0</v>
      </c>
      <c r="FN101" s="284">
        <f t="shared" si="49"/>
        <v>2</v>
      </c>
      <c r="FO101" s="284">
        <f t="shared" si="50"/>
        <v>2</v>
      </c>
      <c r="FP101" s="284">
        <f t="shared" si="51"/>
        <v>0</v>
      </c>
    </row>
    <row r="102" spans="6:172" ht="12.75">
      <c r="F102" s="200">
        <f>IF(aktuell!F65="","",aktuell!$F$5)</f>
      </c>
      <c r="G102" s="192"/>
      <c r="H102" s="200">
        <f>IF(aktuell!H65="","",aktuell!$H$5)</f>
      </c>
      <c r="N102"/>
      <c r="O102" s="239"/>
      <c r="P102" s="239"/>
      <c r="Q102" s="239"/>
      <c r="BI102" s="286"/>
      <c r="BJ102" s="286"/>
      <c r="BK102" s="286"/>
      <c r="BO102" s="372"/>
      <c r="BP102" s="372"/>
      <c r="BQ102" s="372"/>
      <c r="CV102" s="340"/>
      <c r="CW102" s="340"/>
      <c r="CX102" s="340"/>
      <c r="FA102" s="284">
        <f t="shared" si="53"/>
        <v>0</v>
      </c>
      <c r="FB102" s="284">
        <f t="shared" si="38"/>
        <v>0</v>
      </c>
      <c r="FC102" s="284">
        <f t="shared" si="39"/>
        <v>0</v>
      </c>
      <c r="FD102" s="284">
        <f t="shared" si="52"/>
        <v>0</v>
      </c>
      <c r="FE102" s="284">
        <f t="shared" si="40"/>
        <v>0</v>
      </c>
      <c r="FF102" s="284">
        <f t="shared" si="41"/>
        <v>0</v>
      </c>
      <c r="FG102" s="284">
        <f t="shared" si="42"/>
        <v>0</v>
      </c>
      <c r="FH102" s="284">
        <f t="shared" si="43"/>
        <v>0</v>
      </c>
      <c r="FI102" s="284">
        <f t="shared" si="44"/>
        <v>0</v>
      </c>
      <c r="FJ102" s="284">
        <f t="shared" si="45"/>
        <v>0</v>
      </c>
      <c r="FK102" s="284">
        <f t="shared" si="46"/>
        <v>0</v>
      </c>
      <c r="FL102" s="284">
        <f t="shared" si="47"/>
        <v>0</v>
      </c>
      <c r="FM102" s="284">
        <f t="shared" si="48"/>
        <v>0</v>
      </c>
      <c r="FN102" s="284">
        <f t="shared" si="49"/>
        <v>0</v>
      </c>
      <c r="FO102" s="284">
        <f t="shared" si="50"/>
        <v>0</v>
      </c>
      <c r="FP102" s="284">
        <f t="shared" si="51"/>
        <v>0</v>
      </c>
    </row>
    <row r="103" spans="6:172" ht="12.75">
      <c r="F103" s="200">
        <f>IF(aktuell!F66="","",aktuell!$F$5)</f>
      </c>
      <c r="G103" s="192"/>
      <c r="H103" s="200">
        <f>IF(aktuell!H66="","",aktuell!$H$5)</f>
      </c>
      <c r="N103"/>
      <c r="O103" s="239"/>
      <c r="P103" s="239"/>
      <c r="Q103" s="239"/>
      <c r="BI103" s="286"/>
      <c r="BJ103" s="286"/>
      <c r="BK103" s="286"/>
      <c r="BO103" s="372"/>
      <c r="BP103" s="372"/>
      <c r="BQ103" s="372"/>
      <c r="CV103" s="340"/>
      <c r="CW103" s="340"/>
      <c r="CX103" s="340"/>
      <c r="FA103" s="284">
        <f t="shared" si="53"/>
        <v>0</v>
      </c>
      <c r="FB103" s="284">
        <f t="shared" si="38"/>
        <v>0</v>
      </c>
      <c r="FC103" s="284">
        <f t="shared" si="39"/>
        <v>0</v>
      </c>
      <c r="FD103" s="284">
        <f t="shared" si="52"/>
        <v>0</v>
      </c>
      <c r="FE103" s="284">
        <f t="shared" si="40"/>
        <v>0</v>
      </c>
      <c r="FF103" s="284">
        <f t="shared" si="41"/>
        <v>0</v>
      </c>
      <c r="FG103" s="284">
        <f t="shared" si="42"/>
        <v>0</v>
      </c>
      <c r="FH103" s="284">
        <f t="shared" si="43"/>
        <v>0</v>
      </c>
      <c r="FI103" s="284">
        <f t="shared" si="44"/>
        <v>0</v>
      </c>
      <c r="FJ103" s="284">
        <f>IF(F103="",0,IF(AND(F103=CJ103,H103=CL103),3,IF(F103-CJ103=H103-CL103,2,IF((F103-H103)*(CJ103-CL103)&gt;0,1,0))))</f>
        <v>0</v>
      </c>
      <c r="FK103" s="284">
        <f t="shared" si="46"/>
        <v>0</v>
      </c>
      <c r="FL103" s="284">
        <f t="shared" si="47"/>
        <v>0</v>
      </c>
      <c r="FM103" s="284">
        <f t="shared" si="48"/>
        <v>0</v>
      </c>
      <c r="FN103" s="284">
        <f t="shared" si="49"/>
        <v>0</v>
      </c>
      <c r="FO103" s="284">
        <f t="shared" si="50"/>
        <v>0</v>
      </c>
      <c r="FP103" s="284">
        <f t="shared" si="51"/>
        <v>0</v>
      </c>
    </row>
    <row r="104" spans="1:172" ht="15.75">
      <c r="A104" s="201" t="s">
        <v>42</v>
      </c>
      <c r="C104" s="8" t="s">
        <v>2</v>
      </c>
      <c r="F104" s="200">
        <f>IF(aktuell!F67="","",aktuell!$F$5)</f>
      </c>
      <c r="G104" s="192"/>
      <c r="H104" s="200">
        <f>IF(aktuell!H67="","",aktuell!$H$5)</f>
      </c>
      <c r="I104" s="176" t="s">
        <v>154</v>
      </c>
      <c r="J104" s="177"/>
      <c r="K104" s="178"/>
      <c r="L104" s="165" t="s">
        <v>159</v>
      </c>
      <c r="M104" s="165"/>
      <c r="N104" s="179"/>
      <c r="O104" s="180" t="s">
        <v>158</v>
      </c>
      <c r="P104" s="165"/>
      <c r="Q104" s="178"/>
      <c r="R104" s="165" t="s">
        <v>151</v>
      </c>
      <c r="S104" s="165"/>
      <c r="T104" s="165"/>
      <c r="U104" s="180" t="s">
        <v>162</v>
      </c>
      <c r="V104" s="165"/>
      <c r="W104" s="178"/>
      <c r="X104" s="165" t="s">
        <v>171</v>
      </c>
      <c r="Y104" s="165"/>
      <c r="Z104" s="165"/>
      <c r="AA104" s="180" t="s">
        <v>149</v>
      </c>
      <c r="AB104" s="165"/>
      <c r="AC104" s="178"/>
      <c r="AD104" s="165" t="s">
        <v>153</v>
      </c>
      <c r="AE104" s="165"/>
      <c r="AF104" s="165"/>
      <c r="AG104" s="180" t="s">
        <v>173</v>
      </c>
      <c r="AH104" s="165"/>
      <c r="AI104" s="178"/>
      <c r="AJ104" s="165" t="s">
        <v>175</v>
      </c>
      <c r="AK104" s="165"/>
      <c r="AL104" s="165"/>
      <c r="AM104" s="180" t="s">
        <v>176</v>
      </c>
      <c r="AN104" s="165"/>
      <c r="AO104" s="178"/>
      <c r="AP104" s="165" t="s">
        <v>179</v>
      </c>
      <c r="AQ104" s="165"/>
      <c r="AR104" s="165"/>
      <c r="AS104" s="180" t="s">
        <v>180</v>
      </c>
      <c r="AT104" s="165"/>
      <c r="AU104" s="178"/>
      <c r="AV104" s="165" t="s">
        <v>184</v>
      </c>
      <c r="AW104" s="165"/>
      <c r="AX104" s="165"/>
      <c r="AY104" s="202" t="s">
        <v>163</v>
      </c>
      <c r="AZ104" s="165"/>
      <c r="BA104" s="178"/>
      <c r="BB104" s="180" t="s">
        <v>189</v>
      </c>
      <c r="BC104" s="165"/>
      <c r="BD104" s="178"/>
      <c r="BF104" s="180" t="s">
        <v>190</v>
      </c>
      <c r="BG104" s="270"/>
      <c r="BH104" s="271"/>
      <c r="BI104" s="180" t="s">
        <v>192</v>
      </c>
      <c r="BJ104" s="270"/>
      <c r="BK104" s="271"/>
      <c r="BL104" s="180" t="s">
        <v>193</v>
      </c>
      <c r="BM104" s="270"/>
      <c r="BN104" s="271"/>
      <c r="BO104" s="180" t="s">
        <v>211</v>
      </c>
      <c r="BP104" s="270"/>
      <c r="BQ104" s="271"/>
      <c r="BR104" s="180" t="s">
        <v>196</v>
      </c>
      <c r="BS104" s="165"/>
      <c r="BT104" s="178"/>
      <c r="BU104" s="180" t="s">
        <v>197</v>
      </c>
      <c r="BV104" s="165"/>
      <c r="BW104" s="178"/>
      <c r="BX104" s="180" t="s">
        <v>198</v>
      </c>
      <c r="BY104" s="165"/>
      <c r="BZ104" s="178"/>
      <c r="CA104" s="180" t="s">
        <v>200</v>
      </c>
      <c r="CB104" s="165"/>
      <c r="CC104" s="178"/>
      <c r="CD104" s="180" t="s">
        <v>201</v>
      </c>
      <c r="CE104" s="165"/>
      <c r="CF104" s="178"/>
      <c r="CG104" s="180" t="s">
        <v>202</v>
      </c>
      <c r="CH104" s="165"/>
      <c r="CI104" s="178"/>
      <c r="CJ104" s="180" t="s">
        <v>204</v>
      </c>
      <c r="CK104" s="165"/>
      <c r="CL104" s="178"/>
      <c r="CM104" s="180" t="s">
        <v>205</v>
      </c>
      <c r="CN104" s="165"/>
      <c r="CO104" s="178"/>
      <c r="CP104" s="180" t="s">
        <v>206</v>
      </c>
      <c r="CQ104" s="165"/>
      <c r="CR104" s="178"/>
      <c r="CS104" s="180" t="s">
        <v>207</v>
      </c>
      <c r="CT104" s="165"/>
      <c r="CU104" s="178"/>
      <c r="CV104" s="180" t="s">
        <v>208</v>
      </c>
      <c r="CW104" s="165"/>
      <c r="CX104" s="178"/>
      <c r="CY104" s="180" t="s">
        <v>209</v>
      </c>
      <c r="CZ104" s="165"/>
      <c r="DA104" s="178"/>
      <c r="DB104" s="359" t="s">
        <v>210</v>
      </c>
      <c r="DC104" s="359"/>
      <c r="DD104" s="359"/>
      <c r="FA104" s="284">
        <f t="shared" si="53"/>
        <v>0</v>
      </c>
      <c r="FB104" s="284">
        <f t="shared" si="38"/>
        <v>0</v>
      </c>
      <c r="FC104" s="284">
        <f t="shared" si="39"/>
        <v>0</v>
      </c>
      <c r="FD104" s="284">
        <f t="shared" si="52"/>
        <v>0</v>
      </c>
      <c r="FE104" s="284">
        <f t="shared" si="40"/>
        <v>0</v>
      </c>
      <c r="FF104" s="284">
        <f t="shared" si="41"/>
        <v>0</v>
      </c>
      <c r="FG104" s="284">
        <f t="shared" si="42"/>
        <v>0</v>
      </c>
      <c r="FH104" s="284">
        <f t="shared" si="43"/>
        <v>0</v>
      </c>
      <c r="FI104" s="284">
        <f t="shared" si="44"/>
        <v>0</v>
      </c>
      <c r="FJ104" s="284">
        <f t="shared" si="45"/>
        <v>0</v>
      </c>
      <c r="FK104" s="284">
        <f t="shared" si="46"/>
        <v>0</v>
      </c>
      <c r="FL104" s="284">
        <f t="shared" si="47"/>
        <v>0</v>
      </c>
      <c r="FM104" s="284">
        <f t="shared" si="48"/>
        <v>0</v>
      </c>
      <c r="FN104" s="284">
        <f t="shared" si="49"/>
        <v>0</v>
      </c>
      <c r="FO104" s="284">
        <f t="shared" si="50"/>
        <v>0</v>
      </c>
      <c r="FP104" s="284">
        <f t="shared" si="51"/>
        <v>0</v>
      </c>
    </row>
    <row r="105" spans="1:172" ht="12.75">
      <c r="A105" s="28" t="s">
        <v>77</v>
      </c>
      <c r="B105" s="29" t="s">
        <v>119</v>
      </c>
      <c r="C105" s="30" t="str">
        <f>A105</f>
        <v>Honduras</v>
      </c>
      <c r="D105" s="31" t="s">
        <v>3</v>
      </c>
      <c r="E105" s="31" t="str">
        <f>A106</f>
        <v>Chile</v>
      </c>
      <c r="F105" s="181">
        <f>IF(aktuell!F68="","",aktuell!$F$68)</f>
        <v>0</v>
      </c>
      <c r="G105" s="181" t="s">
        <v>3</v>
      </c>
      <c r="H105" s="182">
        <f>IF(aktuell!H68="","",aktuell!$H$68)</f>
        <v>1</v>
      </c>
      <c r="I105" s="31">
        <v>0</v>
      </c>
      <c r="J105" s="31" t="s">
        <v>3</v>
      </c>
      <c r="K105" s="32">
        <v>2</v>
      </c>
      <c r="L105" s="31">
        <v>1</v>
      </c>
      <c r="M105" s="31" t="s">
        <v>3</v>
      </c>
      <c r="N105" s="32">
        <v>1</v>
      </c>
      <c r="O105" s="240">
        <v>1</v>
      </c>
      <c r="P105" s="240" t="s">
        <v>3</v>
      </c>
      <c r="Q105" s="241">
        <v>2</v>
      </c>
      <c r="R105" s="31">
        <v>1</v>
      </c>
      <c r="S105" s="31" t="s">
        <v>3</v>
      </c>
      <c r="T105" s="32">
        <v>1</v>
      </c>
      <c r="U105" s="31">
        <v>1</v>
      </c>
      <c r="V105" s="31" t="s">
        <v>3</v>
      </c>
      <c r="W105" s="32">
        <v>1</v>
      </c>
      <c r="X105" s="31">
        <v>0</v>
      </c>
      <c r="Y105" s="31" t="s">
        <v>3</v>
      </c>
      <c r="Z105" s="32">
        <v>2</v>
      </c>
      <c r="AA105" s="31">
        <v>0</v>
      </c>
      <c r="AB105" s="31" t="s">
        <v>3</v>
      </c>
      <c r="AC105" s="32">
        <v>0</v>
      </c>
      <c r="AD105" s="31">
        <v>1</v>
      </c>
      <c r="AE105" s="31" t="s">
        <v>3</v>
      </c>
      <c r="AF105" s="32">
        <v>1</v>
      </c>
      <c r="AG105" s="31">
        <v>1</v>
      </c>
      <c r="AH105" s="31" t="s">
        <v>3</v>
      </c>
      <c r="AI105" s="32">
        <v>3</v>
      </c>
      <c r="AJ105" s="31">
        <v>0</v>
      </c>
      <c r="AK105" s="31" t="s">
        <v>3</v>
      </c>
      <c r="AL105" s="32">
        <v>1</v>
      </c>
      <c r="AM105" s="31">
        <v>1</v>
      </c>
      <c r="AN105" s="31" t="s">
        <v>3</v>
      </c>
      <c r="AO105" s="32">
        <v>2</v>
      </c>
      <c r="AP105" s="31">
        <v>1</v>
      </c>
      <c r="AQ105" s="31" t="s">
        <v>3</v>
      </c>
      <c r="AR105" s="32">
        <v>1</v>
      </c>
      <c r="AS105" s="31">
        <v>0</v>
      </c>
      <c r="AT105" s="31" t="s">
        <v>3</v>
      </c>
      <c r="AU105" s="32">
        <v>0</v>
      </c>
      <c r="AV105" s="31">
        <v>2</v>
      </c>
      <c r="AW105" s="31" t="s">
        <v>3</v>
      </c>
      <c r="AX105" s="32">
        <v>1</v>
      </c>
      <c r="AY105" s="31">
        <v>4</v>
      </c>
      <c r="AZ105" s="31" t="s">
        <v>3</v>
      </c>
      <c r="BA105" s="32">
        <v>0</v>
      </c>
      <c r="BB105" s="31">
        <v>2</v>
      </c>
      <c r="BC105" s="31" t="s">
        <v>3</v>
      </c>
      <c r="BD105" s="32">
        <v>1</v>
      </c>
      <c r="BF105" s="31">
        <v>2</v>
      </c>
      <c r="BG105" s="31" t="s">
        <v>3</v>
      </c>
      <c r="BH105" s="32">
        <v>2</v>
      </c>
      <c r="BI105" s="287">
        <v>0</v>
      </c>
      <c r="BJ105" s="287" t="s">
        <v>3</v>
      </c>
      <c r="BK105" s="288">
        <v>0</v>
      </c>
      <c r="BL105" s="31">
        <v>1</v>
      </c>
      <c r="BM105" s="31" t="s">
        <v>3</v>
      </c>
      <c r="BN105" s="32">
        <v>2</v>
      </c>
      <c r="BO105" s="373">
        <v>1</v>
      </c>
      <c r="BP105" s="373" t="s">
        <v>3</v>
      </c>
      <c r="BQ105" s="374">
        <v>1</v>
      </c>
      <c r="BR105" s="31">
        <v>1</v>
      </c>
      <c r="BS105" s="31" t="s">
        <v>3</v>
      </c>
      <c r="BT105" s="32">
        <v>1</v>
      </c>
      <c r="BU105" s="31">
        <v>1</v>
      </c>
      <c r="BV105" s="31" t="s">
        <v>3</v>
      </c>
      <c r="BW105" s="32">
        <v>1</v>
      </c>
      <c r="BX105" s="31">
        <v>0</v>
      </c>
      <c r="BY105" s="31" t="s">
        <v>3</v>
      </c>
      <c r="BZ105" s="32">
        <v>3</v>
      </c>
      <c r="CA105" s="31">
        <v>0</v>
      </c>
      <c r="CB105" s="31" t="s">
        <v>3</v>
      </c>
      <c r="CC105" s="32">
        <v>1</v>
      </c>
      <c r="CD105" s="31">
        <v>0</v>
      </c>
      <c r="CE105" s="31" t="s">
        <v>3</v>
      </c>
      <c r="CF105" s="32">
        <v>1</v>
      </c>
      <c r="CG105" s="31">
        <v>0</v>
      </c>
      <c r="CH105" s="31" t="s">
        <v>3</v>
      </c>
      <c r="CI105" s="32">
        <v>1</v>
      </c>
      <c r="CJ105" s="31">
        <v>1</v>
      </c>
      <c r="CK105" s="31" t="s">
        <v>3</v>
      </c>
      <c r="CL105" s="32">
        <v>2</v>
      </c>
      <c r="CM105" s="31">
        <v>1</v>
      </c>
      <c r="CN105" s="31" t="s">
        <v>3</v>
      </c>
      <c r="CO105" s="32">
        <v>1</v>
      </c>
      <c r="CP105" s="31">
        <v>1</v>
      </c>
      <c r="CQ105" s="31" t="s">
        <v>3</v>
      </c>
      <c r="CR105" s="32">
        <v>1</v>
      </c>
      <c r="CS105" s="31">
        <v>1</v>
      </c>
      <c r="CT105" s="31" t="s">
        <v>3</v>
      </c>
      <c r="CU105" s="32">
        <v>2</v>
      </c>
      <c r="CV105" s="341">
        <v>0</v>
      </c>
      <c r="CW105" s="341" t="s">
        <v>3</v>
      </c>
      <c r="CX105" s="342">
        <v>2</v>
      </c>
      <c r="CY105" s="31">
        <v>0</v>
      </c>
      <c r="CZ105" s="31" t="s">
        <v>3</v>
      </c>
      <c r="DA105" s="32">
        <v>0</v>
      </c>
      <c r="DB105" s="31">
        <v>1</v>
      </c>
      <c r="DC105" s="31" t="s">
        <v>3</v>
      </c>
      <c r="DD105" s="32">
        <v>2</v>
      </c>
      <c r="DF105" s="284">
        <f aca="true" t="shared" si="90" ref="DF105:DF110">IF(F105="",0,IF(AND(F105=I105,H105=K105),3,IF(F105-I105=H105-K105,2,IF((F105-H105)*(I105-K105)&gt;0,1,0))))</f>
        <v>1</v>
      </c>
      <c r="DI105" s="284">
        <f aca="true" t="shared" si="91" ref="DI105:DI110">IF(F105="",0,IF(AND(F105=L105,H105=N105),3,IF(F105-L105=H105-N105,2,IF((F105-H105)*(L105-N105)&gt;0,1,0))))</f>
        <v>0</v>
      </c>
      <c r="DL105" s="284">
        <f>IF(F105="",0,IF(AND(F105=O105,H105=Q105),3,IF(F105-O105=H105-Q105,2,IF((F105-H105)*(O105-Q105)&gt;0,1,0))))</f>
        <v>2</v>
      </c>
      <c r="DM105" t="e">
        <f>IF(G105="",0,IF(AND(G105=P105,I105=R105),3,IF(G105-P105=I105-R105,2,IF((G105-I105)*(P105-R105)&gt;0,1,0))))</f>
        <v>#VALUE!</v>
      </c>
      <c r="DN105" t="e">
        <f>IF(H105="",0,IF(AND(H105=Q105,J105=S105),3,IF(H105-Q105=J105-S105,2,IF((H105-J105)*(Q105-S105)&gt;0,1,0))))</f>
        <v>#VALUE!</v>
      </c>
      <c r="DO105" s="284">
        <f>IF(F105="",0,IF(AND(F105=R105,H105=T105),3,IF(F105-R105=H105-T105,2,IF((F105-H105)*(R105-T105)&gt;0,1,0))))</f>
        <v>0</v>
      </c>
      <c r="DP105" t="e">
        <f>IF(G105="",0,IF(AND(G105=S105,I105=U105),3,IF(G105-S105=I105-U105,2,IF((G105-I105)*(S105-U105)&gt;0,1,0))))</f>
        <v>#VALUE!</v>
      </c>
      <c r="DQ105">
        <f>IF(H105="",0,IF(AND(H105=T105,J105=V105),3,IF(H105-T105=J105-V105,2,IF((H105-J105)*(T105-V105)&gt;0,1,0))))</f>
        <v>3</v>
      </c>
      <c r="DR105" s="284">
        <f>IF(F105="",0,IF(AND(F105=U105,H105=W105),3,IF(F105-U105=H105-W105,2,IF((F105-H105)*(U105-W105)&gt;0,1,0))))</f>
        <v>0</v>
      </c>
      <c r="DS105">
        <f>IF(G105="",0,IF(AND(G105=V105,I105=X105),3,IF(G105-V105=I105-X105,2,IF((G105-I105)*(V105-X105)&gt;0,1,0))))</f>
        <v>3</v>
      </c>
      <c r="DT105">
        <f>IF(H105="",0,IF(AND(H105=W105,J105=Y105),3,IF(H105-W105=J105-Y105,2,IF((H105-J105)*(W105-Y105)&gt;0,1,0))))</f>
        <v>3</v>
      </c>
      <c r="DU105" s="284">
        <f>IF(F105="",0,IF(AND(F105=X105,H105=Z105),3,IF(F105-X105=H105-Z105,2,IF((F105-H105)*(X105-Z105)&gt;0,1,0))))</f>
        <v>1</v>
      </c>
      <c r="DV105">
        <f>IF(G105="",0,IF(AND(G105=Y105,I105=AA105),3,IF(G105-Y105=I105-AA105,2,IF((G105-I105)*(Y105-AA105)&gt;0,1,0))))</f>
        <v>3</v>
      </c>
      <c r="DW105" t="e">
        <f>IF(H105="",0,IF(AND(H105=Z105,J105=AB105),3,IF(H105-Z105=J105-AB105,2,IF((H105-J105)*(Z105-AB105)&gt;0,1,0))))</f>
        <v>#VALUE!</v>
      </c>
      <c r="DX105" s="284">
        <f>IF(F105="",0,IF(AND(F105=AA105,H105=AC105),3,IF(F105-AA105=H105-AC105,2,IF((F105-H105)*(AA105-AC105)&gt;0,1,0))))</f>
        <v>0</v>
      </c>
      <c r="DY105" t="e">
        <f>IF(G105="",0,IF(AND(G105=AB105,I105=AD105),3,IF(G105-AB105=I105-AD105,2,IF((G105-I105)*(AB105-AD105)&gt;0,1,0))))</f>
        <v>#VALUE!</v>
      </c>
      <c r="DZ105" t="e">
        <f>IF(H105="",0,IF(AND(H105=AC105,J105=AE105),3,IF(H105-AC105=J105-AE105,2,IF((H105-J105)*(AC105-AE105)&gt;0,1,0))))</f>
        <v>#VALUE!</v>
      </c>
      <c r="EA105" s="284">
        <f>IF(F105="",0,IF(AND(F105=AD105,H105=AF105),3,IF(F105-AD105=H105-AF105,2,IF((F105-H105)*(AD105-AF105)&gt;0,1,0))))</f>
        <v>0</v>
      </c>
      <c r="EB105" t="e">
        <f>IF(G105="",0,IF(AND(G105=AE105,I105=AG105),3,IF(G105-AE105=I105-AG105,2,IF((G105-I105)*(AE105-AG105)&gt;0,1,0))))</f>
        <v>#VALUE!</v>
      </c>
      <c r="EC105">
        <f>IF(H105="",0,IF(AND(H105=AF105,J105=AH105),3,IF(H105-AF105=J105-AH105,2,IF((H105-J105)*(AF105-AH105)&gt;0,1,0))))</f>
        <v>3</v>
      </c>
      <c r="ED105" s="284">
        <f>IF(F105="",0,IF(AND(F105=AG105,H105=AI105),3,IF(F105-AG105=H105-AI105,2,IF((F105-H105)*(AG105-AI105)&gt;0,1,0))))</f>
        <v>1</v>
      </c>
      <c r="EE105">
        <f>IF(G105="",0,IF(AND(G105=AH105,I105=AJ105),3,IF(G105-AH105=I105-AJ105,2,IF((G105-I105)*(AH105-AJ105)&gt;0,1,0))))</f>
        <v>3</v>
      </c>
      <c r="EF105" t="e">
        <f>IF(H105="",0,IF(AND(H105=AI105,J105=AK105),3,IF(H105-AI105=J105-AK105,2,IF((H105-J105)*(AI105-AK105)&gt;0,1,0))))</f>
        <v>#VALUE!</v>
      </c>
      <c r="EG105" s="284">
        <f aca="true" t="shared" si="92" ref="EG105:EG110">IF(F105="",0,IF(AND(F105=AJ105,H105=AL105),3,IF(F105-AJ105=H105-AL105,2,IF((F105-H105)*(AJ105-AL105)&gt;0,1,0))))</f>
        <v>3</v>
      </c>
      <c r="EH105" t="e">
        <f>IF(G105="",0,IF(AND(G105=AK105,I105=AM105),3,IF(J105-AK105=I105-AM105,2,IF((G105-I105)*(AK105-AM105)&gt;0,1,0))))</f>
        <v>#VALUE!</v>
      </c>
      <c r="EI105">
        <f>IF(H105="",0,IF(AND(H105=AL105,J105=AN105),3,IF(K105-AL105=J105-AN105,2,IF((H105-J105)*(AL105-AN105)&gt;0,1,0))))</f>
        <v>3</v>
      </c>
      <c r="EJ105" s="284">
        <f>IF(F105="",0,IF(AND(F105=AM105,H105=AO105),3,IF(F105-AM105=H105-AO105,2,IF((F105-H105)*(AM105-AO105)&gt;0,1,0))))</f>
        <v>2</v>
      </c>
      <c r="EK105" t="e">
        <f>IF(G105="",0,IF(AND(G105=AN105,I105=AP105),3,IF(G105-AN105=I105-AP105,2,IF((G105-I105)*(AN105-AP105)&gt;0,1,0))))</f>
        <v>#VALUE!</v>
      </c>
      <c r="EL105" t="e">
        <f>IF(H105="",0,IF(AND(H105=AO105,J105=AQ105),3,IF(H105-AO105=J105-AQ105,2,IF((H105-J105)*(AO105-AQ105)&gt;0,1,0))))</f>
        <v>#VALUE!</v>
      </c>
      <c r="EM105" s="284">
        <f>IF(F105="",0,IF(AND(F105=AP105,H105=AR105),3,IF(F105-AP105=H105-AR105,2,IF((F105-H105)*(AP105-AR105)&gt;0,1,0))))</f>
        <v>0</v>
      </c>
      <c r="EN105">
        <f>IF(G105="",0,IF(AND(G105=AQ105,I105=AS105),3,IF(G105-AQ105=I105-AS105,2,IF((G105-I105)*(AQ105-AS105)&gt;0,1,0))))</f>
        <v>3</v>
      </c>
      <c r="EO105">
        <f>IF(H105="",0,IF(AND(H105=AR105,J105=AT105),3,IF(H105-AR105=J105-AT105,2,IF((H105-J105)*(AR105-AT105)&gt;0,1,0))))</f>
        <v>3</v>
      </c>
      <c r="EP105" s="284">
        <f>IF(F105="",0,IF(AND(F105=AS105,H105=AU105),3,IF(F105-AS105=H105-AU105,2,IF((F105-H105)*(AS105-AU105)&gt;0,1,0))))</f>
        <v>0</v>
      </c>
      <c r="EQ105" t="e">
        <f>IF(G105="",0,IF(AND(G105=AT105,I105=AV105),3,IF(G105-AT105=I105-AV105,2,IF((G105-I105)*(AT105-AV105)&gt;0,1,0))))</f>
        <v>#VALUE!</v>
      </c>
      <c r="ER105" t="e">
        <f>IF(H105="",0,IF(AND(H105=AU105,J105=AW105),3,IF(H105-AU105=J105-AW105,2,IF((H105-J105)*(AU105-AW105)&gt;0,1,0))))</f>
        <v>#VALUE!</v>
      </c>
      <c r="ES105" s="284">
        <f>IF(F105="",0,IF(AND(F105=AV105,H105=AX105),3,IF(F105-AV105=H105-AX105,2,IF((F105-H105)*(AV105-AX105)&gt;0,1,0))))</f>
        <v>0</v>
      </c>
      <c r="ET105" t="e">
        <f>IF(G105="",0,IF(AND(G105=AW105,I105=AY105),3,IF(G105-AW105=I105-AY105,2,IF((G105-I105)*(AW105-AY105)&gt;0,1,0))))</f>
        <v>#VALUE!</v>
      </c>
      <c r="EU105">
        <f>IF(H105="",0,IF(AND(H105=AX105,J105=AZ105),3,IF(H105-AX105=J105-AZ105,2,IF((H105-J105)*(AX105-AZ105)&gt;0,1,0))))</f>
        <v>3</v>
      </c>
      <c r="EV105" s="284">
        <f aca="true" t="shared" si="93" ref="EV105:EV110">IF(F105="",0,IF(AND(F105=AY105,H105=BA105),3,IF(F105-AY105=H105-BA105,2,IF((F105-H105)*(AY105-BA105)&gt;0,1,0))))</f>
        <v>0</v>
      </c>
      <c r="EY105" s="284">
        <f aca="true" t="shared" si="94" ref="EY105:EY110">IF(F105="",0,IF(AND(F105=BB105,H105=BD105),3,IF(F105-BB105=H105-BD105,2,IF((F105-H105)*(BB105-BD105)&gt;0,1,0))))</f>
        <v>0</v>
      </c>
      <c r="EZ105" s="284">
        <f aca="true" t="shared" si="95" ref="EZ105:EZ114">IF(F105="",0,IF(AND(F105=BF105,H105=BH105),3,IF(F105-BF105=H105-BH105,2,IF((F105-H105)*(BF105-BH105)&gt;0,1,0))))</f>
        <v>0</v>
      </c>
      <c r="FA105" s="284">
        <f t="shared" si="53"/>
        <v>0</v>
      </c>
      <c r="FB105" s="284">
        <f t="shared" si="38"/>
        <v>2</v>
      </c>
      <c r="FC105" s="284">
        <f t="shared" si="39"/>
        <v>0</v>
      </c>
      <c r="FD105" s="284">
        <f t="shared" si="52"/>
        <v>0</v>
      </c>
      <c r="FE105" s="284">
        <f t="shared" si="40"/>
        <v>0</v>
      </c>
      <c r="FF105" s="284">
        <f t="shared" si="41"/>
        <v>1</v>
      </c>
      <c r="FG105" s="284">
        <f t="shared" si="42"/>
        <v>3</v>
      </c>
      <c r="FH105" s="284">
        <f t="shared" si="43"/>
        <v>3</v>
      </c>
      <c r="FI105" s="284">
        <f t="shared" si="44"/>
        <v>3</v>
      </c>
      <c r="FJ105" s="284">
        <f t="shared" si="45"/>
        <v>2</v>
      </c>
      <c r="FK105" s="284">
        <f t="shared" si="46"/>
        <v>0</v>
      </c>
      <c r="FL105" s="284">
        <f t="shared" si="47"/>
        <v>0</v>
      </c>
      <c r="FM105" s="284">
        <f t="shared" si="48"/>
        <v>2</v>
      </c>
      <c r="FN105" s="284">
        <f t="shared" si="49"/>
        <v>1</v>
      </c>
      <c r="FO105" s="284">
        <f t="shared" si="50"/>
        <v>0</v>
      </c>
      <c r="FP105" s="284">
        <f t="shared" si="51"/>
        <v>2</v>
      </c>
    </row>
    <row r="106" spans="1:172" ht="12.75">
      <c r="A106" s="33" t="s">
        <v>78</v>
      </c>
      <c r="B106" s="25" t="s">
        <v>120</v>
      </c>
      <c r="C106" s="34" t="str">
        <f>A107</f>
        <v>Spanien</v>
      </c>
      <c r="D106" s="35" t="s">
        <v>3</v>
      </c>
      <c r="E106" s="35" t="str">
        <f>A108</f>
        <v>Schweiz</v>
      </c>
      <c r="F106" s="183">
        <f>IF(aktuell!F69="","",aktuell!$F$69)</f>
        <v>0</v>
      </c>
      <c r="G106" s="183" t="s">
        <v>3</v>
      </c>
      <c r="H106" s="184">
        <f>IF(aktuell!H69="","",aktuell!$H$69)</f>
        <v>1</v>
      </c>
      <c r="I106" s="35">
        <v>2</v>
      </c>
      <c r="J106" s="35" t="s">
        <v>3</v>
      </c>
      <c r="K106" s="36">
        <v>0</v>
      </c>
      <c r="L106" s="35">
        <v>2</v>
      </c>
      <c r="M106" s="35" t="s">
        <v>3</v>
      </c>
      <c r="N106" s="36">
        <v>1</v>
      </c>
      <c r="O106" s="242">
        <v>2</v>
      </c>
      <c r="P106" s="242" t="s">
        <v>3</v>
      </c>
      <c r="Q106" s="243">
        <v>0</v>
      </c>
      <c r="R106" s="35">
        <v>1</v>
      </c>
      <c r="S106" s="35" t="s">
        <v>3</v>
      </c>
      <c r="T106" s="36">
        <v>1</v>
      </c>
      <c r="U106" s="35">
        <v>3</v>
      </c>
      <c r="V106" s="35" t="s">
        <v>3</v>
      </c>
      <c r="W106" s="36">
        <v>1</v>
      </c>
      <c r="X106" s="35">
        <v>2</v>
      </c>
      <c r="Y106" s="35" t="s">
        <v>3</v>
      </c>
      <c r="Z106" s="36">
        <v>2</v>
      </c>
      <c r="AA106" s="35">
        <v>2</v>
      </c>
      <c r="AB106" s="35" t="s">
        <v>3</v>
      </c>
      <c r="AC106" s="36">
        <v>1</v>
      </c>
      <c r="AD106" s="35">
        <v>2</v>
      </c>
      <c r="AE106" s="35" t="s">
        <v>3</v>
      </c>
      <c r="AF106" s="36">
        <v>0</v>
      </c>
      <c r="AG106" s="35">
        <v>4</v>
      </c>
      <c r="AH106" s="35" t="s">
        <v>3</v>
      </c>
      <c r="AI106" s="36">
        <v>0</v>
      </c>
      <c r="AJ106" s="35">
        <v>1</v>
      </c>
      <c r="AK106" s="35" t="s">
        <v>3</v>
      </c>
      <c r="AL106" s="36">
        <v>1</v>
      </c>
      <c r="AM106" s="35">
        <v>5</v>
      </c>
      <c r="AN106" s="35" t="s">
        <v>3</v>
      </c>
      <c r="AO106" s="36">
        <v>0</v>
      </c>
      <c r="AP106" s="35">
        <v>3</v>
      </c>
      <c r="AQ106" s="35" t="s">
        <v>3</v>
      </c>
      <c r="AR106" s="36">
        <v>0</v>
      </c>
      <c r="AS106" s="35">
        <v>3</v>
      </c>
      <c r="AT106" s="35" t="s">
        <v>3</v>
      </c>
      <c r="AU106" s="36">
        <v>2</v>
      </c>
      <c r="AV106" s="35">
        <v>3</v>
      </c>
      <c r="AW106" s="35" t="s">
        <v>3</v>
      </c>
      <c r="AX106" s="36">
        <v>1</v>
      </c>
      <c r="AY106" s="35">
        <v>2</v>
      </c>
      <c r="AZ106" s="35" t="s">
        <v>3</v>
      </c>
      <c r="BA106" s="36">
        <v>2</v>
      </c>
      <c r="BB106" s="35">
        <v>4</v>
      </c>
      <c r="BC106" s="35" t="s">
        <v>3</v>
      </c>
      <c r="BD106" s="36">
        <v>0</v>
      </c>
      <c r="BF106" s="35">
        <v>3</v>
      </c>
      <c r="BG106" s="35" t="s">
        <v>3</v>
      </c>
      <c r="BH106" s="36">
        <v>1</v>
      </c>
      <c r="BI106" s="289">
        <v>2</v>
      </c>
      <c r="BJ106" s="289" t="s">
        <v>3</v>
      </c>
      <c r="BK106" s="290">
        <v>1</v>
      </c>
      <c r="BL106" s="35">
        <v>4</v>
      </c>
      <c r="BM106" s="35" t="s">
        <v>3</v>
      </c>
      <c r="BN106" s="36">
        <v>1</v>
      </c>
      <c r="BO106" s="375">
        <v>2</v>
      </c>
      <c r="BP106" s="375" t="s">
        <v>3</v>
      </c>
      <c r="BQ106" s="376">
        <v>0</v>
      </c>
      <c r="BR106" s="35">
        <v>3</v>
      </c>
      <c r="BS106" s="35" t="s">
        <v>3</v>
      </c>
      <c r="BT106" s="36">
        <v>1</v>
      </c>
      <c r="BU106" s="35">
        <v>2</v>
      </c>
      <c r="BV106" s="35" t="s">
        <v>3</v>
      </c>
      <c r="BW106" s="36">
        <v>1</v>
      </c>
      <c r="BX106" s="35">
        <v>2</v>
      </c>
      <c r="BY106" s="35" t="s">
        <v>3</v>
      </c>
      <c r="BZ106" s="36">
        <v>0</v>
      </c>
      <c r="CA106" s="35">
        <v>3</v>
      </c>
      <c r="CB106" s="35" t="s">
        <v>3</v>
      </c>
      <c r="CC106" s="36">
        <v>0</v>
      </c>
      <c r="CD106" s="35">
        <v>2</v>
      </c>
      <c r="CE106" s="35" t="s">
        <v>3</v>
      </c>
      <c r="CF106" s="36">
        <v>1</v>
      </c>
      <c r="CG106" s="35">
        <v>3</v>
      </c>
      <c r="CH106" s="35" t="s">
        <v>3</v>
      </c>
      <c r="CI106" s="36">
        <v>1</v>
      </c>
      <c r="CJ106" s="35">
        <v>2</v>
      </c>
      <c r="CK106" s="35" t="s">
        <v>3</v>
      </c>
      <c r="CL106" s="36">
        <v>0</v>
      </c>
      <c r="CM106" s="35">
        <v>2</v>
      </c>
      <c r="CN106" s="35" t="s">
        <v>3</v>
      </c>
      <c r="CO106" s="36">
        <v>0</v>
      </c>
      <c r="CP106" s="35">
        <v>2</v>
      </c>
      <c r="CQ106" s="35" t="s">
        <v>3</v>
      </c>
      <c r="CR106" s="36">
        <v>0</v>
      </c>
      <c r="CS106" s="35">
        <v>3</v>
      </c>
      <c r="CT106" s="35" t="s">
        <v>3</v>
      </c>
      <c r="CU106" s="36">
        <v>0</v>
      </c>
      <c r="CV106" s="343">
        <v>3</v>
      </c>
      <c r="CW106" s="343" t="s">
        <v>3</v>
      </c>
      <c r="CX106" s="344">
        <v>1</v>
      </c>
      <c r="CY106" s="35">
        <v>2</v>
      </c>
      <c r="CZ106" s="35" t="s">
        <v>3</v>
      </c>
      <c r="DA106" s="36">
        <v>1</v>
      </c>
      <c r="DB106" s="35">
        <v>3</v>
      </c>
      <c r="DC106" s="35" t="s">
        <v>3</v>
      </c>
      <c r="DD106" s="36">
        <v>1</v>
      </c>
      <c r="DF106" s="284">
        <f t="shared" si="90"/>
        <v>0</v>
      </c>
      <c r="DI106" s="284">
        <f t="shared" si="91"/>
        <v>0</v>
      </c>
      <c r="DL106" s="284">
        <f>IF(F106="",0,IF(AND(F106=O106,H106=Q106),3,IF(F106-O106=H106-Q106,2,IF((F106-H106)*(O106-Q106)&gt;0,1,0))))</f>
        <v>0</v>
      </c>
      <c r="DO106" s="284">
        <f>IF(F106="",0,IF(AND(F106=R106,H106=T106),3,IF(F106-R106=H106-T106,2,IF((F106-H106)*(R106-T106)&gt;0,1,0))))</f>
        <v>0</v>
      </c>
      <c r="DR106" s="284">
        <f>IF(F106="",0,IF(AND(F106=U106,H106=W106),3,IF(F106-U106=H106-W106,2,IF((F106-H106)*(U106-W106)&gt;0,1,0))))</f>
        <v>0</v>
      </c>
      <c r="DU106" s="284">
        <f>IF(F106="",0,IF(AND(F106=X106,H106=Z106),3,IF(F106-X106=H106-Z106,2,IF((F106-H106)*(X106-Z106)&gt;0,1,0))))</f>
        <v>0</v>
      </c>
      <c r="DX106" s="284">
        <f>IF(F106="",0,IF(AND(F106=AA106,H106=AC106),3,IF(F106-AA106=H106-AC106,2,IF((F106-H106)*(AA106-AC106)&gt;0,1,0))))</f>
        <v>0</v>
      </c>
      <c r="EA106" s="284">
        <f>IF(F106="",0,IF(AND(F106=AD106,H106=AF106),3,IF(F106-AD106=H106-AF106,2,IF((F106-H106)*(AD106-AF106)&gt;0,1,0))))</f>
        <v>0</v>
      </c>
      <c r="ED106" s="284">
        <f>IF(F106="",0,IF(AND(F106=AG106,H106=AI106),3,IF(F106-AG106=H106-AI106,2,IF((F106-H106)*(AG106-AI106)&gt;0,1,0))))</f>
        <v>0</v>
      </c>
      <c r="EG106" s="284">
        <f t="shared" si="92"/>
        <v>0</v>
      </c>
      <c r="EJ106" s="284">
        <f>IF(F106="",0,IF(AND(F106=AM106,H106=AO106),3,IF(F106-AM106=H106-AO106,2,IF((F106-H106)*(AM106-AO106)&gt;0,1,0))))</f>
        <v>0</v>
      </c>
      <c r="EM106" s="284">
        <f>IF(F106="",0,IF(AND(F106=AP106,H106=AR106),3,IF(F106-AP106=H106-AR106,2,IF((F106-H106)*(AP106-AR106)&gt;0,1,0))))</f>
        <v>0</v>
      </c>
      <c r="EP106" s="284">
        <f>IF(F106="",0,IF(AND(F106=AS106,H106=AU106),3,IF(F106-AS106=H106-AU106,2,IF((F106-H106)*(AS106-AU106)&gt;0,1,0))))</f>
        <v>0</v>
      </c>
      <c r="ES106" s="284">
        <f>IF(F106="",0,IF(AND(F106=AV106,H106=AX106),3,IF(F106-AV106=H106-AX106,2,IF((F106-H106)*(AV106-AX106)&gt;0,1,0))))</f>
        <v>0</v>
      </c>
      <c r="EV106" s="284">
        <f t="shared" si="93"/>
        <v>0</v>
      </c>
      <c r="EY106" s="284">
        <f t="shared" si="94"/>
        <v>0</v>
      </c>
      <c r="EZ106" s="284">
        <f t="shared" si="95"/>
        <v>0</v>
      </c>
      <c r="FA106" s="284">
        <f t="shared" si="53"/>
        <v>0</v>
      </c>
      <c r="FB106" s="284">
        <f t="shared" si="38"/>
        <v>0</v>
      </c>
      <c r="FC106" s="284">
        <f t="shared" si="39"/>
        <v>0</v>
      </c>
      <c r="FD106" s="284">
        <f t="shared" si="52"/>
        <v>0</v>
      </c>
      <c r="FE106" s="284">
        <f t="shared" si="40"/>
        <v>0</v>
      </c>
      <c r="FF106" s="284">
        <f t="shared" si="41"/>
        <v>0</v>
      </c>
      <c r="FG106" s="284">
        <f t="shared" si="42"/>
        <v>0</v>
      </c>
      <c r="FH106" s="284">
        <f t="shared" si="43"/>
        <v>0</v>
      </c>
      <c r="FI106" s="284">
        <f t="shared" si="44"/>
        <v>0</v>
      </c>
      <c r="FJ106" s="284">
        <f t="shared" si="45"/>
        <v>0</v>
      </c>
      <c r="FK106" s="284">
        <f t="shared" si="46"/>
        <v>0</v>
      </c>
      <c r="FL106" s="284">
        <f t="shared" si="47"/>
        <v>0</v>
      </c>
      <c r="FM106" s="284">
        <f t="shared" si="48"/>
        <v>0</v>
      </c>
      <c r="FN106" s="284">
        <f t="shared" si="49"/>
        <v>0</v>
      </c>
      <c r="FO106" s="284">
        <f t="shared" si="50"/>
        <v>0</v>
      </c>
      <c r="FP106" s="284">
        <f t="shared" si="51"/>
        <v>0</v>
      </c>
    </row>
    <row r="107" spans="1:172" ht="12.75">
      <c r="A107" s="33" t="s">
        <v>5</v>
      </c>
      <c r="B107" s="24" t="s">
        <v>121</v>
      </c>
      <c r="C107" s="37" t="str">
        <f>A105</f>
        <v>Honduras</v>
      </c>
      <c r="D107" s="38" t="s">
        <v>3</v>
      </c>
      <c r="E107" s="38" t="str">
        <f>A107</f>
        <v>Spanien</v>
      </c>
      <c r="F107" s="185">
        <f>IF(aktuell!F70="","",aktuell!$F$70)</f>
        <v>0</v>
      </c>
      <c r="G107" s="185" t="s">
        <v>3</v>
      </c>
      <c r="H107" s="186">
        <f>IF(aktuell!H70="","",aktuell!$H$70)</f>
        <v>2</v>
      </c>
      <c r="I107" s="38">
        <v>0</v>
      </c>
      <c r="J107" s="38" t="s">
        <v>3</v>
      </c>
      <c r="K107" s="39">
        <v>3</v>
      </c>
      <c r="L107" s="38">
        <v>0</v>
      </c>
      <c r="M107" s="38" t="s">
        <v>3</v>
      </c>
      <c r="N107" s="39">
        <v>1</v>
      </c>
      <c r="O107" s="244">
        <v>0</v>
      </c>
      <c r="P107" s="244" t="s">
        <v>3</v>
      </c>
      <c r="Q107" s="245">
        <v>3</v>
      </c>
      <c r="R107" s="38">
        <v>0</v>
      </c>
      <c r="S107" s="38" t="s">
        <v>3</v>
      </c>
      <c r="T107" s="39">
        <v>2</v>
      </c>
      <c r="U107" s="38">
        <v>0</v>
      </c>
      <c r="V107" s="38" t="s">
        <v>3</v>
      </c>
      <c r="W107" s="39">
        <v>3</v>
      </c>
      <c r="X107" s="38">
        <v>1</v>
      </c>
      <c r="Y107" s="38" t="s">
        <v>3</v>
      </c>
      <c r="Z107" s="39">
        <v>3</v>
      </c>
      <c r="AA107" s="38">
        <v>1</v>
      </c>
      <c r="AB107" s="38" t="s">
        <v>3</v>
      </c>
      <c r="AC107" s="39">
        <v>4</v>
      </c>
      <c r="AD107" s="38">
        <v>0</v>
      </c>
      <c r="AE107" s="38" t="s">
        <v>3</v>
      </c>
      <c r="AF107" s="39">
        <v>3</v>
      </c>
      <c r="AG107" s="38">
        <v>0</v>
      </c>
      <c r="AH107" s="38" t="s">
        <v>3</v>
      </c>
      <c r="AI107" s="39">
        <v>6</v>
      </c>
      <c r="AJ107" s="38">
        <v>0</v>
      </c>
      <c r="AK107" s="38" t="s">
        <v>3</v>
      </c>
      <c r="AL107" s="39">
        <v>4</v>
      </c>
      <c r="AM107" s="38">
        <v>1</v>
      </c>
      <c r="AN107" s="38" t="s">
        <v>3</v>
      </c>
      <c r="AO107" s="39">
        <v>2</v>
      </c>
      <c r="AP107" s="38">
        <v>1</v>
      </c>
      <c r="AQ107" s="38" t="s">
        <v>3</v>
      </c>
      <c r="AR107" s="39">
        <v>2</v>
      </c>
      <c r="AS107" s="38">
        <v>0</v>
      </c>
      <c r="AT107" s="38" t="s">
        <v>3</v>
      </c>
      <c r="AU107" s="39">
        <v>4</v>
      </c>
      <c r="AV107" s="38">
        <v>0</v>
      </c>
      <c r="AW107" s="38" t="s">
        <v>3</v>
      </c>
      <c r="AX107" s="39">
        <v>3</v>
      </c>
      <c r="AY107" s="38">
        <v>3</v>
      </c>
      <c r="AZ107" s="38" t="s">
        <v>3</v>
      </c>
      <c r="BA107" s="39">
        <v>1</v>
      </c>
      <c r="BB107" s="38">
        <v>0</v>
      </c>
      <c r="BC107" s="38" t="s">
        <v>3</v>
      </c>
      <c r="BD107" s="39">
        <v>3</v>
      </c>
      <c r="BF107" s="38">
        <v>0</v>
      </c>
      <c r="BG107" s="38" t="s">
        <v>3</v>
      </c>
      <c r="BH107" s="39">
        <v>2</v>
      </c>
      <c r="BI107" s="291">
        <v>0</v>
      </c>
      <c r="BJ107" s="291" t="s">
        <v>3</v>
      </c>
      <c r="BK107" s="292">
        <v>3</v>
      </c>
      <c r="BL107" s="38">
        <v>1</v>
      </c>
      <c r="BM107" s="38" t="s">
        <v>3</v>
      </c>
      <c r="BN107" s="39">
        <v>3</v>
      </c>
      <c r="BO107" s="377">
        <v>0</v>
      </c>
      <c r="BP107" s="377" t="s">
        <v>3</v>
      </c>
      <c r="BQ107" s="378">
        <v>1</v>
      </c>
      <c r="BR107" s="38">
        <v>0</v>
      </c>
      <c r="BS107" s="38" t="s">
        <v>3</v>
      </c>
      <c r="BT107" s="39">
        <v>4</v>
      </c>
      <c r="BU107" s="38">
        <v>0</v>
      </c>
      <c r="BV107" s="38" t="s">
        <v>3</v>
      </c>
      <c r="BW107" s="39">
        <v>3</v>
      </c>
      <c r="BX107" s="38">
        <v>0</v>
      </c>
      <c r="BY107" s="38" t="s">
        <v>3</v>
      </c>
      <c r="BZ107" s="39">
        <v>3</v>
      </c>
      <c r="CA107" s="38">
        <v>0</v>
      </c>
      <c r="CB107" s="38" t="s">
        <v>3</v>
      </c>
      <c r="CC107" s="39">
        <v>2</v>
      </c>
      <c r="CD107" s="38">
        <v>1</v>
      </c>
      <c r="CE107" s="38" t="s">
        <v>3</v>
      </c>
      <c r="CF107" s="39">
        <v>2</v>
      </c>
      <c r="CG107" s="38">
        <v>0</v>
      </c>
      <c r="CH107" s="38" t="s">
        <v>3</v>
      </c>
      <c r="CI107" s="39">
        <v>5</v>
      </c>
      <c r="CJ107" s="38">
        <v>1</v>
      </c>
      <c r="CK107" s="38" t="s">
        <v>3</v>
      </c>
      <c r="CL107" s="39">
        <v>3</v>
      </c>
      <c r="CM107" s="38">
        <v>0</v>
      </c>
      <c r="CN107" s="38" t="s">
        <v>3</v>
      </c>
      <c r="CO107" s="39">
        <v>3</v>
      </c>
      <c r="CP107" s="38">
        <v>0</v>
      </c>
      <c r="CQ107" s="38" t="s">
        <v>3</v>
      </c>
      <c r="CR107" s="39">
        <v>1</v>
      </c>
      <c r="CS107" s="38">
        <v>0</v>
      </c>
      <c r="CT107" s="38" t="s">
        <v>3</v>
      </c>
      <c r="CU107" s="39">
        <v>3</v>
      </c>
      <c r="CV107" s="345">
        <v>0</v>
      </c>
      <c r="CW107" s="345" t="s">
        <v>3</v>
      </c>
      <c r="CX107" s="346">
        <v>3</v>
      </c>
      <c r="CY107" s="38">
        <v>1</v>
      </c>
      <c r="CZ107" s="38" t="s">
        <v>3</v>
      </c>
      <c r="DA107" s="39">
        <v>1</v>
      </c>
      <c r="DB107" s="38">
        <v>1</v>
      </c>
      <c r="DC107" s="38" t="s">
        <v>3</v>
      </c>
      <c r="DD107" s="39">
        <v>2</v>
      </c>
      <c r="DF107" s="284">
        <f t="shared" si="90"/>
        <v>1</v>
      </c>
      <c r="DI107" s="284">
        <f t="shared" si="91"/>
        <v>1</v>
      </c>
      <c r="DL107" s="284">
        <f>IF(F107="",0,IF(AND(F107=O107,H107=Q107),3,IF(F107-O107=H107-Q107,2,IF((F107-H107)*(O107-Q107)&gt;0,1,0))))</f>
        <v>1</v>
      </c>
      <c r="DO107" s="284">
        <f>IF(F107="",0,IF(AND(F107=R107,H107=T107),3,IF(F107-R107=H107-T107,2,IF((F107-H107)*(R107-T107)&gt;0,1,0))))</f>
        <v>3</v>
      </c>
      <c r="DR107" s="284">
        <f>IF(F107="",0,IF(AND(F107=U107,H107=W107),3,IF(F107-U107=H107-W107,2,IF((F107-H107)*(U107-W107)&gt;0,1,0))))</f>
        <v>1</v>
      </c>
      <c r="DU107" s="284">
        <f>IF(F107="",0,IF(AND(F107=X107,H107=Z107),3,IF(F107-X107=H107-Z107,2,IF((F107-H107)*(X107-Z107)&gt;0,1,0))))</f>
        <v>2</v>
      </c>
      <c r="DX107" s="284">
        <f>IF(F107="",0,IF(AND(F107=AA107,H107=AC107),3,IF(F107-AA107=H107-AC107,2,IF((F107-H107)*(AA107-AC107)&gt;0,1,0))))</f>
        <v>1</v>
      </c>
      <c r="EA107" s="284">
        <f>IF(F107="",0,IF(AND(F107=AD107,H107=AF107),3,IF(F107-AD107=H107-AF107,2,IF((F107-H107)*(AD107-AF107)&gt;0,1,0))))</f>
        <v>1</v>
      </c>
      <c r="ED107" s="284">
        <f>IF(F107="",0,IF(AND(F107=AG107,H107=AI107),3,IF(F107-AG107=H107-AI107,2,IF((F107-H107)*(AG107-AI107)&gt;0,1,0))))</f>
        <v>1</v>
      </c>
      <c r="EG107" s="284">
        <f t="shared" si="92"/>
        <v>1</v>
      </c>
      <c r="EJ107" s="284">
        <f>IF(F107="",0,IF(AND(F107=AM107,H107=AO107),3,IF(F107-AM107=H107-AO107,2,IF((F107-H107)*(AM107-AO107)&gt;0,1,0))))</f>
        <v>1</v>
      </c>
      <c r="EM107" s="284">
        <f>IF(F107="",0,IF(AND(F107=AP107,H107=AR107),3,IF(F107-AP107=H107-AR107,2,IF((F107-H107)*(AP107-AR107)&gt;0,1,0))))</f>
        <v>1</v>
      </c>
      <c r="EP107" s="284">
        <f>IF(F107="",0,IF(AND(F107=AS107,H107=AU107),3,IF(F107-AS107=H107-AU107,2,IF((F107-H107)*(AS107-AU107)&gt;0,1,0))))</f>
        <v>1</v>
      </c>
      <c r="ES107" s="284">
        <f>IF(F107="",0,IF(AND(F107=AV107,H107=AX107),3,IF(F107-AV107=H107-AX107,2,IF((F107-H107)*(AV107-AX107)&gt;0,1,0))))</f>
        <v>1</v>
      </c>
      <c r="EV107" s="284">
        <f t="shared" si="93"/>
        <v>0</v>
      </c>
      <c r="EY107" s="284">
        <f t="shared" si="94"/>
        <v>1</v>
      </c>
      <c r="EZ107" s="284">
        <f t="shared" si="95"/>
        <v>3</v>
      </c>
      <c r="FA107" s="284">
        <f t="shared" si="53"/>
        <v>1</v>
      </c>
      <c r="FB107" s="284">
        <f aca="true" t="shared" si="96" ref="FB107:FB123">IF(F107="",0,IF(AND(F107=BL107,H107=BN107),3,IF(F107-BL107=H107-BN107,2,IF((F107-H107)*(BL107-BN107)&gt;0,1,0))))</f>
        <v>2</v>
      </c>
      <c r="FC107" s="284">
        <f aca="true" t="shared" si="97" ref="FC107:FC145">IF(F107="",0,IF(AND(F107=BO107,H107=BQ107),3,IF(F107-BO107=H107-BQ107,2,IF((F107-H107)*(BO107-BQ107)&gt;0,1,0))))</f>
        <v>1</v>
      </c>
      <c r="FD107" s="284">
        <f t="shared" si="52"/>
        <v>1</v>
      </c>
      <c r="FE107" s="284">
        <f aca="true" t="shared" si="98" ref="FE107:FE145">IF(F107="",0,IF(AND(F107=BU107,H107=BW107),3,IF(F107-BU107=H107-BW107,2,IF((F107-H107)*(BU107-BW107)&gt;0,1,0))))</f>
        <v>1</v>
      </c>
      <c r="FF107" s="284">
        <f aca="true" t="shared" si="99" ref="FF107:FF145">IF(F107="",0,IF(AND(F107=BX107,H107=BZ107),3,IF(F107-BX107=H107-BZ107,2,IF((F107-H107)*(BX107-BZ107)&gt;0,1,0))))</f>
        <v>1</v>
      </c>
      <c r="FG107" s="284">
        <f aca="true" t="shared" si="100" ref="FG107:FG145">IF(F107="",0,IF(AND(F107=CA107,H107=CC107),3,IF(F107-CA107=H107-CC107,2,IF((F107-H107)*(CA107-CC107)&gt;0,1,0))))</f>
        <v>3</v>
      </c>
      <c r="FH107" s="284">
        <f aca="true" t="shared" si="101" ref="FH107:FH145">IF(F107="",0,IF(AND(F107=CD107,H107=CF107),3,IF(F107-CD107=H107-CF107,2,IF((F107-H107)*(CD107-CF107)&gt;0,1,0))))</f>
        <v>1</v>
      </c>
      <c r="FI107" s="284">
        <f aca="true" t="shared" si="102" ref="FI107:FI145">IF(F107="",0,IF(AND(F107=CG107,H107=CI107),3,IF(F107-CG107=H107-CI107,2,IF((F107-H107)*(CG107-CI107)&gt;0,1,0))))</f>
        <v>1</v>
      </c>
      <c r="FJ107" s="284">
        <f aca="true" t="shared" si="103" ref="FJ107:FJ127">IF(F107="",0,IF(AND(F107=CJ107,H107=CL107),3,IF(F107-CJ107=H107-CL107,2,IF((F107-H107)*(CJ107-CL107)&gt;0,1,0))))</f>
        <v>2</v>
      </c>
      <c r="FK107" s="284">
        <f aca="true" t="shared" si="104" ref="FK107:FK145">IF(F107="",0,IF(AND(F107=CM107,H107=CO107),3,IF(F107-CM107=H107-CO107,2,IF((F107-H107)*(CM107-CO107)&gt;0,1,0))))</f>
        <v>1</v>
      </c>
      <c r="FL107" s="284">
        <f aca="true" t="shared" si="105" ref="FL107:FL145">IF(F107="",0,IF(AND(F107=CP107,H107=CR107),3,IF(F107-CP107=H107-CR107,2,IF((F107-H107)*(CP107-CR107)&gt;0,1,0))))</f>
        <v>1</v>
      </c>
      <c r="FM107" s="284">
        <f aca="true" t="shared" si="106" ref="FM107:FM145">IF(F107="",0,IF(AND(F107=CS107,H107=CU107),3,IF(F107-CS107=H107-CU107,2,IF((F107-H107)*(CS107-CU107)&gt;0,1,0))))</f>
        <v>1</v>
      </c>
      <c r="FN107" s="284">
        <f aca="true" t="shared" si="107" ref="FN107:FN145">IF(F107="",0,IF(AND(F107=CV107,H107=CX107),3,IF(F107-CV107=H107-CX107,2,IF((F107-H107)*(CV107-CX107)&gt;0,1,0))))</f>
        <v>1</v>
      </c>
      <c r="FO107" s="284">
        <f aca="true" t="shared" si="108" ref="FO107:FO145">IF(F107="",0,IF(AND(F107=CY107,H107=DA107),3,IF(F107-CY107=H107-DA107,2,IF((F107-H107)*(CY107-DA107)&gt;0,1,0))))</f>
        <v>0</v>
      </c>
      <c r="FP107" s="284">
        <f aca="true" t="shared" si="109" ref="FP107:FP145">IF(F107="",0,IF(AND(F107=DB107,H107=DD107),3,IF(F107-DB107=H107-DD107,2,IF((F107-H107)*(DB107-DD107)&gt;0,1,0))))</f>
        <v>1</v>
      </c>
    </row>
    <row r="108" spans="1:172" ht="12.75">
      <c r="A108" s="33" t="s">
        <v>27</v>
      </c>
      <c r="B108" s="25" t="s">
        <v>122</v>
      </c>
      <c r="C108" s="34" t="str">
        <f>A108</f>
        <v>Schweiz</v>
      </c>
      <c r="D108" s="35" t="s">
        <v>3</v>
      </c>
      <c r="E108" s="35" t="str">
        <f>A106</f>
        <v>Chile</v>
      </c>
      <c r="F108" s="183">
        <f>IF(aktuell!F71="","",aktuell!$F$71)</f>
        <v>0</v>
      </c>
      <c r="G108" s="183" t="s">
        <v>3</v>
      </c>
      <c r="H108" s="184">
        <f>IF(aktuell!H71="","",aktuell!$H$71)</f>
        <v>1</v>
      </c>
      <c r="I108" s="35">
        <v>1</v>
      </c>
      <c r="J108" s="35" t="s">
        <v>3</v>
      </c>
      <c r="K108" s="36">
        <v>1</v>
      </c>
      <c r="L108" s="35">
        <v>2</v>
      </c>
      <c r="M108" s="35" t="s">
        <v>3</v>
      </c>
      <c r="N108" s="36">
        <v>2</v>
      </c>
      <c r="O108" s="242">
        <v>2</v>
      </c>
      <c r="P108" s="242" t="s">
        <v>3</v>
      </c>
      <c r="Q108" s="243">
        <v>1</v>
      </c>
      <c r="R108" s="35">
        <v>2</v>
      </c>
      <c r="S108" s="35" t="s">
        <v>3</v>
      </c>
      <c r="T108" s="36">
        <v>1</v>
      </c>
      <c r="U108" s="35">
        <v>2</v>
      </c>
      <c r="V108" s="35" t="s">
        <v>3</v>
      </c>
      <c r="W108" s="36">
        <v>2</v>
      </c>
      <c r="X108" s="35">
        <v>1</v>
      </c>
      <c r="Y108" s="35" t="s">
        <v>3</v>
      </c>
      <c r="Z108" s="36">
        <v>0</v>
      </c>
      <c r="AA108" s="35">
        <v>2</v>
      </c>
      <c r="AB108" s="35" t="s">
        <v>3</v>
      </c>
      <c r="AC108" s="36">
        <v>2</v>
      </c>
      <c r="AD108" s="35">
        <v>1</v>
      </c>
      <c r="AE108" s="35" t="s">
        <v>3</v>
      </c>
      <c r="AF108" s="36">
        <v>0</v>
      </c>
      <c r="AG108" s="35">
        <v>1</v>
      </c>
      <c r="AH108" s="35" t="s">
        <v>3</v>
      </c>
      <c r="AI108" s="36">
        <v>2</v>
      </c>
      <c r="AJ108" s="35">
        <v>2</v>
      </c>
      <c r="AK108" s="35" t="s">
        <v>3</v>
      </c>
      <c r="AL108" s="36">
        <v>1</v>
      </c>
      <c r="AM108" s="35">
        <v>2</v>
      </c>
      <c r="AN108" s="35" t="s">
        <v>3</v>
      </c>
      <c r="AO108" s="36">
        <v>3</v>
      </c>
      <c r="AP108" s="35">
        <v>1</v>
      </c>
      <c r="AQ108" s="35" t="s">
        <v>3</v>
      </c>
      <c r="AR108" s="36">
        <v>0</v>
      </c>
      <c r="AS108" s="35">
        <v>2</v>
      </c>
      <c r="AT108" s="35" t="s">
        <v>3</v>
      </c>
      <c r="AU108" s="36">
        <v>1</v>
      </c>
      <c r="AV108" s="35">
        <v>2</v>
      </c>
      <c r="AW108" s="35" t="s">
        <v>3</v>
      </c>
      <c r="AX108" s="36">
        <v>0</v>
      </c>
      <c r="AY108" s="35">
        <v>0</v>
      </c>
      <c r="AZ108" s="35" t="s">
        <v>3</v>
      </c>
      <c r="BA108" s="36">
        <v>4</v>
      </c>
      <c r="BB108" s="35">
        <v>1</v>
      </c>
      <c r="BC108" s="35" t="s">
        <v>3</v>
      </c>
      <c r="BD108" s="36">
        <v>2</v>
      </c>
      <c r="BF108" s="35">
        <v>2</v>
      </c>
      <c r="BG108" s="35" t="s">
        <v>3</v>
      </c>
      <c r="BH108" s="36">
        <v>1</v>
      </c>
      <c r="BI108" s="289">
        <v>2</v>
      </c>
      <c r="BJ108" s="289" t="s">
        <v>3</v>
      </c>
      <c r="BK108" s="290">
        <v>0</v>
      </c>
      <c r="BL108" s="35">
        <v>2</v>
      </c>
      <c r="BM108" s="35" t="s">
        <v>3</v>
      </c>
      <c r="BN108" s="36">
        <v>2</v>
      </c>
      <c r="BO108" s="375">
        <v>1</v>
      </c>
      <c r="BP108" s="375" t="s">
        <v>3</v>
      </c>
      <c r="BQ108" s="376">
        <v>1</v>
      </c>
      <c r="BR108" s="35">
        <v>1</v>
      </c>
      <c r="BS108" s="35" t="s">
        <v>3</v>
      </c>
      <c r="BT108" s="36">
        <v>0</v>
      </c>
      <c r="BU108" s="35">
        <v>2</v>
      </c>
      <c r="BV108" s="35" t="s">
        <v>3</v>
      </c>
      <c r="BW108" s="36">
        <v>1</v>
      </c>
      <c r="BX108" s="35">
        <v>0</v>
      </c>
      <c r="BY108" s="35" t="s">
        <v>3</v>
      </c>
      <c r="BZ108" s="36">
        <v>1</v>
      </c>
      <c r="CA108" s="35">
        <v>1</v>
      </c>
      <c r="CB108" s="35" t="s">
        <v>3</v>
      </c>
      <c r="CC108" s="36">
        <v>1</v>
      </c>
      <c r="CD108" s="35">
        <v>2</v>
      </c>
      <c r="CE108" s="35" t="s">
        <v>3</v>
      </c>
      <c r="CF108" s="36">
        <v>0</v>
      </c>
      <c r="CG108" s="35">
        <v>1</v>
      </c>
      <c r="CH108" s="35" t="s">
        <v>3</v>
      </c>
      <c r="CI108" s="36">
        <v>1</v>
      </c>
      <c r="CJ108" s="35">
        <v>1</v>
      </c>
      <c r="CK108" s="35" t="s">
        <v>3</v>
      </c>
      <c r="CL108" s="36">
        <v>1</v>
      </c>
      <c r="CM108" s="35">
        <v>2</v>
      </c>
      <c r="CN108" s="35" t="s">
        <v>3</v>
      </c>
      <c r="CO108" s="36">
        <v>1</v>
      </c>
      <c r="CP108" s="35">
        <v>1</v>
      </c>
      <c r="CQ108" s="35" t="s">
        <v>3</v>
      </c>
      <c r="CR108" s="36">
        <v>1</v>
      </c>
      <c r="CS108" s="35">
        <v>1</v>
      </c>
      <c r="CT108" s="35" t="s">
        <v>3</v>
      </c>
      <c r="CU108" s="36">
        <v>2</v>
      </c>
      <c r="CV108" s="343">
        <v>2</v>
      </c>
      <c r="CW108" s="343" t="s">
        <v>3</v>
      </c>
      <c r="CX108" s="344">
        <v>1</v>
      </c>
      <c r="CY108" s="35">
        <v>2</v>
      </c>
      <c r="CZ108" s="35" t="s">
        <v>3</v>
      </c>
      <c r="DA108" s="36">
        <v>1</v>
      </c>
      <c r="DB108" s="35">
        <v>1</v>
      </c>
      <c r="DC108" s="35" t="s">
        <v>3</v>
      </c>
      <c r="DD108" s="36">
        <v>1</v>
      </c>
      <c r="DF108" s="284">
        <f t="shared" si="90"/>
        <v>0</v>
      </c>
      <c r="DI108" s="284">
        <f t="shared" si="91"/>
        <v>0</v>
      </c>
      <c r="DL108" s="284">
        <f>IF(F108="",0,IF(AND(F108=O108,H108=Q108),3,IF(F108-O108=H108-Q108,2,IF((F108-H108)*(O108-Q108)&gt;0,1,0))))</f>
        <v>0</v>
      </c>
      <c r="DO108" s="284">
        <f>IF(F108="",0,IF(AND(F108=R108,H108=T108),3,IF(F108-R108=H108-T108,2,IF((F108-H108)*(R108-T108)&gt;0,1,0))))</f>
        <v>0</v>
      </c>
      <c r="DR108" s="284">
        <f>IF(F108="",0,IF(AND(F108=U108,H108=W108),3,IF(F108-U108=H108-W108,2,IF((F108-H108)*(U108-W108)&gt;0,1,0))))</f>
        <v>0</v>
      </c>
      <c r="DU108" s="284">
        <f>IF(F108="",0,IF(AND(F108=X108,H108=Z108),3,IF(F108-X108=H108-Z108,2,IF((F108-H108)*(X108-Z108)&gt;0,1,0))))</f>
        <v>0</v>
      </c>
      <c r="DX108" s="284">
        <f>IF(F108="",0,IF(AND(F108=AA108,H108=AC108),3,IF(F108-AA108=H108-AC108,2,IF((F108-H108)*(AA108-AC108)&gt;0,1,0))))</f>
        <v>0</v>
      </c>
      <c r="EA108" s="284">
        <f>IF(F108="",0,IF(AND(F108=AD108,H108=AF108),3,IF(F108-AD108=H108-AF108,2,IF((F108-H108)*(AD108-AF108)&gt;0,1,0))))</f>
        <v>0</v>
      </c>
      <c r="ED108" s="284">
        <f>IF(F108="",0,IF(AND(F108=AG108,H108=AI108),3,IF(F108-AG108=H108-AI108,2,IF((F108-H108)*(AG108-AI108)&gt;0,1,0))))</f>
        <v>2</v>
      </c>
      <c r="EG108" s="284">
        <f t="shared" si="92"/>
        <v>0</v>
      </c>
      <c r="EJ108" s="284">
        <f>IF(F108="",0,IF(AND(F108=AM108,H108=AO108),3,IF(F108-AM108=H108-AO108,2,IF((F108-H108)*(AM108-AO108)&gt;0,1,0))))</f>
        <v>2</v>
      </c>
      <c r="EM108" s="284">
        <f>IF(F108="",0,IF(AND(F108=AP108,H108=AR108),3,IF(F108-AP108=H108-AR108,2,IF((F108-H108)*(AP108-AR108)&gt;0,1,0))))</f>
        <v>0</v>
      </c>
      <c r="EP108" s="284">
        <f>IF(F108="",0,IF(AND(F108=AS108,H108=AU108),3,IF(F108-AS108=H108-AU108,2,IF((F108-H108)*(AS108-AU108)&gt;0,1,0))))</f>
        <v>0</v>
      </c>
      <c r="ES108" s="284">
        <f>IF(F108="",0,IF(AND(F108=AV108,H108=AX108),3,IF(F108-AV108=H108-AX108,2,IF((F108-H108)*(AV108-AX108)&gt;0,1,0))))</f>
        <v>0</v>
      </c>
      <c r="EV108" s="284">
        <f t="shared" si="93"/>
        <v>1</v>
      </c>
      <c r="EY108" s="284">
        <f t="shared" si="94"/>
        <v>2</v>
      </c>
      <c r="EZ108" s="284">
        <f t="shared" si="95"/>
        <v>0</v>
      </c>
      <c r="FA108" s="284">
        <f t="shared" si="53"/>
        <v>0</v>
      </c>
      <c r="FB108" s="284">
        <f t="shared" si="96"/>
        <v>0</v>
      </c>
      <c r="FC108" s="284">
        <f t="shared" si="97"/>
        <v>0</v>
      </c>
      <c r="FD108" s="284">
        <f aca="true" t="shared" si="110" ref="FD108:FD145">IF(F108="",0,IF(AND(F108=BR108,H108=BT108),3,IF(F108-BR108=H108-BT108,2,IF((F108-H108)*(BR108-BT108)&gt;0,1,0))))</f>
        <v>0</v>
      </c>
      <c r="FE108" s="284">
        <f t="shared" si="98"/>
        <v>0</v>
      </c>
      <c r="FF108" s="284">
        <f t="shared" si="99"/>
        <v>3</v>
      </c>
      <c r="FG108" s="284">
        <f t="shared" si="100"/>
        <v>0</v>
      </c>
      <c r="FH108" s="284">
        <f t="shared" si="101"/>
        <v>0</v>
      </c>
      <c r="FI108" s="284">
        <f t="shared" si="102"/>
        <v>0</v>
      </c>
      <c r="FJ108" s="284">
        <f t="shared" si="103"/>
        <v>0</v>
      </c>
      <c r="FK108" s="284">
        <f t="shared" si="104"/>
        <v>0</v>
      </c>
      <c r="FL108" s="284">
        <f t="shared" si="105"/>
        <v>0</v>
      </c>
      <c r="FM108" s="284">
        <f t="shared" si="106"/>
        <v>2</v>
      </c>
      <c r="FN108" s="284">
        <f t="shared" si="107"/>
        <v>0</v>
      </c>
      <c r="FO108" s="284">
        <f t="shared" si="108"/>
        <v>0</v>
      </c>
      <c r="FP108" s="284">
        <f t="shared" si="109"/>
        <v>0</v>
      </c>
    </row>
    <row r="109" spans="1:172" ht="12.75">
      <c r="A109" s="40"/>
      <c r="B109" s="24" t="s">
        <v>123</v>
      </c>
      <c r="C109" s="37" t="str">
        <f>A108</f>
        <v>Schweiz</v>
      </c>
      <c r="D109" s="38" t="s">
        <v>3</v>
      </c>
      <c r="E109" s="38" t="str">
        <f>A105</f>
        <v>Honduras</v>
      </c>
      <c r="F109" s="185">
        <f>IF(aktuell!F72="","",aktuell!$F$72)</f>
        <v>0</v>
      </c>
      <c r="G109" s="185" t="s">
        <v>3</v>
      </c>
      <c r="H109" s="186">
        <f>IF(aktuell!H72="","",aktuell!$H$72)</f>
        <v>0</v>
      </c>
      <c r="I109" s="38">
        <v>2</v>
      </c>
      <c r="J109" s="38" t="s">
        <v>3</v>
      </c>
      <c r="K109" s="39">
        <v>1</v>
      </c>
      <c r="L109" s="38">
        <v>2</v>
      </c>
      <c r="M109" s="38" t="s">
        <v>3</v>
      </c>
      <c r="N109" s="39">
        <v>1</v>
      </c>
      <c r="O109" s="244">
        <v>1</v>
      </c>
      <c r="P109" s="244" t="s">
        <v>3</v>
      </c>
      <c r="Q109" s="245">
        <v>1</v>
      </c>
      <c r="R109" s="38">
        <v>1</v>
      </c>
      <c r="S109" s="38" t="s">
        <v>3</v>
      </c>
      <c r="T109" s="39">
        <v>0</v>
      </c>
      <c r="U109" s="38">
        <v>2</v>
      </c>
      <c r="V109" s="38" t="s">
        <v>3</v>
      </c>
      <c r="W109" s="39">
        <v>1</v>
      </c>
      <c r="X109" s="38">
        <v>2</v>
      </c>
      <c r="Y109" s="38" t="s">
        <v>3</v>
      </c>
      <c r="Z109" s="39">
        <v>0</v>
      </c>
      <c r="AA109" s="38">
        <v>1</v>
      </c>
      <c r="AB109" s="38" t="s">
        <v>3</v>
      </c>
      <c r="AC109" s="39">
        <v>1</v>
      </c>
      <c r="AD109" s="38">
        <v>1</v>
      </c>
      <c r="AE109" s="38" t="s">
        <v>3</v>
      </c>
      <c r="AF109" s="39">
        <v>0</v>
      </c>
      <c r="AG109" s="38">
        <v>2</v>
      </c>
      <c r="AH109" s="38" t="s">
        <v>3</v>
      </c>
      <c r="AI109" s="39">
        <v>0</v>
      </c>
      <c r="AJ109" s="38">
        <v>3</v>
      </c>
      <c r="AK109" s="38" t="s">
        <v>3</v>
      </c>
      <c r="AL109" s="39">
        <v>1</v>
      </c>
      <c r="AM109" s="38">
        <v>0</v>
      </c>
      <c r="AN109" s="38" t="s">
        <v>3</v>
      </c>
      <c r="AO109" s="39">
        <v>2</v>
      </c>
      <c r="AP109" s="38">
        <v>1</v>
      </c>
      <c r="AQ109" s="38" t="s">
        <v>3</v>
      </c>
      <c r="AR109" s="39">
        <v>0</v>
      </c>
      <c r="AS109" s="38">
        <v>1</v>
      </c>
      <c r="AT109" s="38" t="s">
        <v>3</v>
      </c>
      <c r="AU109" s="39">
        <v>0</v>
      </c>
      <c r="AV109" s="38">
        <v>4</v>
      </c>
      <c r="AW109" s="38" t="s">
        <v>3</v>
      </c>
      <c r="AX109" s="39">
        <v>1</v>
      </c>
      <c r="AY109" s="38">
        <v>0</v>
      </c>
      <c r="AZ109" s="38" t="s">
        <v>3</v>
      </c>
      <c r="BA109" s="39">
        <v>1</v>
      </c>
      <c r="BB109" s="38">
        <v>1</v>
      </c>
      <c r="BC109" s="38" t="s">
        <v>3</v>
      </c>
      <c r="BD109" s="39">
        <v>1</v>
      </c>
      <c r="BF109" s="38">
        <v>2</v>
      </c>
      <c r="BG109" s="38" t="s">
        <v>3</v>
      </c>
      <c r="BH109" s="39">
        <v>2</v>
      </c>
      <c r="BI109" s="291">
        <v>3</v>
      </c>
      <c r="BJ109" s="291" t="s">
        <v>3</v>
      </c>
      <c r="BK109" s="292">
        <v>0</v>
      </c>
      <c r="BL109" s="38">
        <v>2</v>
      </c>
      <c r="BM109" s="38" t="s">
        <v>3</v>
      </c>
      <c r="BN109" s="39">
        <v>0</v>
      </c>
      <c r="BO109" s="377">
        <v>2</v>
      </c>
      <c r="BP109" s="377" t="s">
        <v>3</v>
      </c>
      <c r="BQ109" s="378">
        <v>2</v>
      </c>
      <c r="BR109" s="38">
        <v>2</v>
      </c>
      <c r="BS109" s="38" t="s">
        <v>3</v>
      </c>
      <c r="BT109" s="39">
        <v>0</v>
      </c>
      <c r="BU109" s="38">
        <v>2</v>
      </c>
      <c r="BV109" s="38" t="s">
        <v>3</v>
      </c>
      <c r="BW109" s="39">
        <v>0</v>
      </c>
      <c r="BX109" s="38">
        <v>1</v>
      </c>
      <c r="BY109" s="38" t="s">
        <v>3</v>
      </c>
      <c r="BZ109" s="39">
        <v>0</v>
      </c>
      <c r="CA109" s="38">
        <v>2</v>
      </c>
      <c r="CB109" s="38" t="s">
        <v>3</v>
      </c>
      <c r="CC109" s="39">
        <v>1</v>
      </c>
      <c r="CD109" s="38">
        <v>3</v>
      </c>
      <c r="CE109" s="38" t="s">
        <v>3</v>
      </c>
      <c r="CF109" s="39">
        <v>0</v>
      </c>
      <c r="CG109" s="38">
        <v>2</v>
      </c>
      <c r="CH109" s="38" t="s">
        <v>3</v>
      </c>
      <c r="CI109" s="39">
        <v>1</v>
      </c>
      <c r="CJ109" s="38">
        <v>1</v>
      </c>
      <c r="CK109" s="38" t="s">
        <v>3</v>
      </c>
      <c r="CL109" s="39">
        <v>0</v>
      </c>
      <c r="CM109" s="38">
        <v>3</v>
      </c>
      <c r="CN109" s="38" t="s">
        <v>3</v>
      </c>
      <c r="CO109" s="39">
        <v>1</v>
      </c>
      <c r="CP109" s="38">
        <v>2</v>
      </c>
      <c r="CQ109" s="38" t="s">
        <v>3</v>
      </c>
      <c r="CR109" s="39">
        <v>0</v>
      </c>
      <c r="CS109" s="38">
        <v>2</v>
      </c>
      <c r="CT109" s="38" t="s">
        <v>3</v>
      </c>
      <c r="CU109" s="39">
        <v>0</v>
      </c>
      <c r="CV109" s="345">
        <v>3</v>
      </c>
      <c r="CW109" s="345" t="s">
        <v>3</v>
      </c>
      <c r="CX109" s="346">
        <v>1</v>
      </c>
      <c r="CY109" s="38">
        <v>0</v>
      </c>
      <c r="CZ109" s="38" t="s">
        <v>3</v>
      </c>
      <c r="DA109" s="39">
        <v>0</v>
      </c>
      <c r="DB109" s="38">
        <v>2</v>
      </c>
      <c r="DC109" s="38" t="s">
        <v>3</v>
      </c>
      <c r="DD109" s="39">
        <v>1</v>
      </c>
      <c r="DF109" s="284">
        <f t="shared" si="90"/>
        <v>0</v>
      </c>
      <c r="DI109" s="284">
        <f t="shared" si="91"/>
        <v>0</v>
      </c>
      <c r="DL109" s="284">
        <f>IF(F109="",0,IF(AND(F109=O109,H109=Q109),3,IF(F109-O109=H109-Q109,2,IF((F109-H109)*(O109-Q109)&gt;0,1,0))))</f>
        <v>2</v>
      </c>
      <c r="DO109" s="284">
        <f>IF(F109="",0,IF(AND(F109=R109,H109=T109),3,IF(F109-R109=H109-T109,2,IF((F109-H109)*(R109-T109)&gt;0,1,0))))</f>
        <v>0</v>
      </c>
      <c r="DR109" s="284">
        <f>IF(F109="",0,IF(AND(F109=U109,H109=W109),3,IF(F109-U109=H109-W109,2,IF((F109-H109)*(U109-W109)&gt;0,1,0))))</f>
        <v>0</v>
      </c>
      <c r="DU109" s="284">
        <f>IF(F109="",0,IF(AND(F109=X109,H109=Z109),3,IF(F109-X109=H109-Z109,2,IF((F109-H109)*(X109-Z109)&gt;0,1,0))))</f>
        <v>0</v>
      </c>
      <c r="DX109" s="284">
        <f>IF(F109="",0,IF(AND(F109=AA109,H109=AC109),3,IF(F109-AA109=H109-AC109,2,IF((F109-H109)*(AA109-AC109)&gt;0,1,0))))</f>
        <v>2</v>
      </c>
      <c r="EA109" s="284">
        <f>IF(F109="",0,IF(AND(F109=AD109,H109=AF109),3,IF(F109-AD109=H109-AF109,2,IF((F109-H109)*(AD109-AF109)&gt;0,1,0))))</f>
        <v>0</v>
      </c>
      <c r="ED109" s="284">
        <f>IF(F109="",0,IF(AND(F109=AG109,H109=AI109),3,IF(F109-AG109=H109-AI109,2,IF((F109-H109)*(AG109-AI109)&gt;0,1,0))))</f>
        <v>0</v>
      </c>
      <c r="EG109" s="284">
        <f t="shared" si="92"/>
        <v>0</v>
      </c>
      <c r="EJ109" s="284">
        <f>IF(F109="",0,IF(AND(F109=AM109,H109=AO109),3,IF(F109-AM109=H109-AO109,2,IF((F109-H109)*(AM109-AO109)&gt;0,1,0))))</f>
        <v>0</v>
      </c>
      <c r="EM109" s="284">
        <f>IF(F109="",0,IF(AND(F109=AP109,H109=AR109),3,IF(F109-AP109=H109-AR109,2,IF((F109-H109)*(AP109-AR109)&gt;0,1,0))))</f>
        <v>0</v>
      </c>
      <c r="EP109" s="284">
        <f>IF(F109="",0,IF(AND(F109=AS109,H109=AU109),3,IF(F109-AS109=H109-AU109,2,IF((F109-H109)*(AS109-AU109)&gt;0,1,0))))</f>
        <v>0</v>
      </c>
      <c r="ES109" s="284">
        <f>IF(F109="",0,IF(AND(F109=AV109,H109=AX109),3,IF(F109-AV109=H109-AX109,2,IF((F109-H109)*(AV109-AX109)&gt;0,1,0))))</f>
        <v>0</v>
      </c>
      <c r="EV109" s="284">
        <f t="shared" si="93"/>
        <v>0</v>
      </c>
      <c r="EY109" s="284">
        <f t="shared" si="94"/>
        <v>2</v>
      </c>
      <c r="EZ109" s="284">
        <f t="shared" si="95"/>
        <v>2</v>
      </c>
      <c r="FA109" s="284">
        <f t="shared" si="53"/>
        <v>0</v>
      </c>
      <c r="FB109" s="284">
        <f t="shared" si="96"/>
        <v>0</v>
      </c>
      <c r="FC109" s="284">
        <f t="shared" si="97"/>
        <v>2</v>
      </c>
      <c r="FD109" s="284">
        <f t="shared" si="110"/>
        <v>0</v>
      </c>
      <c r="FE109" s="284">
        <f t="shared" si="98"/>
        <v>0</v>
      </c>
      <c r="FF109" s="284">
        <f t="shared" si="99"/>
        <v>0</v>
      </c>
      <c r="FG109" s="284">
        <f t="shared" si="100"/>
        <v>0</v>
      </c>
      <c r="FH109" s="284">
        <f t="shared" si="101"/>
        <v>0</v>
      </c>
      <c r="FI109" s="284">
        <f t="shared" si="102"/>
        <v>0</v>
      </c>
      <c r="FJ109" s="284">
        <f t="shared" si="103"/>
        <v>0</v>
      </c>
      <c r="FK109" s="284">
        <f t="shared" si="104"/>
        <v>0</v>
      </c>
      <c r="FL109" s="284">
        <f t="shared" si="105"/>
        <v>0</v>
      </c>
      <c r="FM109" s="284">
        <f t="shared" si="106"/>
        <v>0</v>
      </c>
      <c r="FN109" s="284">
        <f t="shared" si="107"/>
        <v>0</v>
      </c>
      <c r="FO109" s="284">
        <f t="shared" si="108"/>
        <v>3</v>
      </c>
      <c r="FP109" s="284">
        <f t="shared" si="109"/>
        <v>0</v>
      </c>
    </row>
    <row r="110" spans="1:172" ht="12.75">
      <c r="A110" s="41"/>
      <c r="B110" s="42" t="s">
        <v>123</v>
      </c>
      <c r="C110" s="43" t="str">
        <f>A106</f>
        <v>Chile</v>
      </c>
      <c r="D110" s="44" t="s">
        <v>3</v>
      </c>
      <c r="E110" s="44" t="str">
        <f>A107</f>
        <v>Spanien</v>
      </c>
      <c r="F110" s="187">
        <f>IF(aktuell!F73="","",aktuell!$F$73)</f>
        <v>1</v>
      </c>
      <c r="G110" s="187" t="s">
        <v>3</v>
      </c>
      <c r="H110" s="188">
        <f>IF(aktuell!H73="","",aktuell!$H$73)</f>
        <v>2</v>
      </c>
      <c r="I110" s="44">
        <v>0</v>
      </c>
      <c r="J110" s="44" t="s">
        <v>3</v>
      </c>
      <c r="K110" s="45">
        <v>2</v>
      </c>
      <c r="L110" s="44">
        <v>1</v>
      </c>
      <c r="M110" s="44" t="s">
        <v>3</v>
      </c>
      <c r="N110" s="45">
        <v>3</v>
      </c>
      <c r="O110" s="246">
        <v>0</v>
      </c>
      <c r="P110" s="246" t="s">
        <v>3</v>
      </c>
      <c r="Q110" s="247">
        <v>2</v>
      </c>
      <c r="R110" s="44">
        <v>0</v>
      </c>
      <c r="S110" s="44" t="s">
        <v>3</v>
      </c>
      <c r="T110" s="45">
        <v>1</v>
      </c>
      <c r="U110" s="44">
        <v>0</v>
      </c>
      <c r="V110" s="44" t="s">
        <v>3</v>
      </c>
      <c r="W110" s="45">
        <v>3</v>
      </c>
      <c r="X110" s="44">
        <v>0</v>
      </c>
      <c r="Y110" s="44" t="s">
        <v>3</v>
      </c>
      <c r="Z110" s="45">
        <v>2</v>
      </c>
      <c r="AA110" s="44">
        <v>1</v>
      </c>
      <c r="AB110" s="44" t="s">
        <v>3</v>
      </c>
      <c r="AC110" s="45">
        <v>3</v>
      </c>
      <c r="AD110" s="44">
        <v>1</v>
      </c>
      <c r="AE110" s="44" t="s">
        <v>3</v>
      </c>
      <c r="AF110" s="45">
        <v>3</v>
      </c>
      <c r="AG110" s="44">
        <v>1</v>
      </c>
      <c r="AH110" s="44" t="s">
        <v>3</v>
      </c>
      <c r="AI110" s="45">
        <v>2</v>
      </c>
      <c r="AJ110" s="44">
        <v>1</v>
      </c>
      <c r="AK110" s="44" t="s">
        <v>3</v>
      </c>
      <c r="AL110" s="45">
        <v>5</v>
      </c>
      <c r="AM110" s="44">
        <v>3</v>
      </c>
      <c r="AN110" s="44" t="s">
        <v>3</v>
      </c>
      <c r="AO110" s="45">
        <v>4</v>
      </c>
      <c r="AP110" s="44">
        <v>1</v>
      </c>
      <c r="AQ110" s="44" t="s">
        <v>3</v>
      </c>
      <c r="AR110" s="45">
        <v>3</v>
      </c>
      <c r="AS110" s="44">
        <v>1</v>
      </c>
      <c r="AT110" s="44" t="s">
        <v>3</v>
      </c>
      <c r="AU110" s="45">
        <v>3</v>
      </c>
      <c r="AV110" s="44">
        <v>1</v>
      </c>
      <c r="AW110" s="44" t="s">
        <v>3</v>
      </c>
      <c r="AX110" s="45">
        <v>3</v>
      </c>
      <c r="AY110" s="44">
        <v>1</v>
      </c>
      <c r="AZ110" s="44" t="s">
        <v>3</v>
      </c>
      <c r="BA110" s="45">
        <v>0</v>
      </c>
      <c r="BB110" s="44">
        <v>1</v>
      </c>
      <c r="BC110" s="44" t="s">
        <v>3</v>
      </c>
      <c r="BD110" s="45">
        <v>3</v>
      </c>
      <c r="BF110" s="44">
        <v>1</v>
      </c>
      <c r="BG110" s="44" t="s">
        <v>3</v>
      </c>
      <c r="BH110" s="45">
        <v>4</v>
      </c>
      <c r="BI110" s="293">
        <v>0</v>
      </c>
      <c r="BJ110" s="293" t="s">
        <v>3</v>
      </c>
      <c r="BK110" s="294">
        <v>1</v>
      </c>
      <c r="BL110" s="44">
        <v>1</v>
      </c>
      <c r="BM110" s="44" t="s">
        <v>3</v>
      </c>
      <c r="BN110" s="45">
        <v>3</v>
      </c>
      <c r="BO110" s="379">
        <v>1</v>
      </c>
      <c r="BP110" s="379" t="s">
        <v>3</v>
      </c>
      <c r="BQ110" s="380">
        <v>1</v>
      </c>
      <c r="BR110" s="44">
        <v>1</v>
      </c>
      <c r="BS110" s="44" t="s">
        <v>3</v>
      </c>
      <c r="BT110" s="45">
        <v>3</v>
      </c>
      <c r="BU110" s="44">
        <v>1</v>
      </c>
      <c r="BV110" s="44" t="s">
        <v>3</v>
      </c>
      <c r="BW110" s="45">
        <v>2</v>
      </c>
      <c r="BX110" s="44">
        <v>1</v>
      </c>
      <c r="BY110" s="44" t="s">
        <v>3</v>
      </c>
      <c r="BZ110" s="45">
        <v>2</v>
      </c>
      <c r="CA110" s="44">
        <v>1</v>
      </c>
      <c r="CB110" s="44" t="s">
        <v>3</v>
      </c>
      <c r="CC110" s="45">
        <v>3</v>
      </c>
      <c r="CD110" s="44">
        <v>1</v>
      </c>
      <c r="CE110" s="44" t="s">
        <v>3</v>
      </c>
      <c r="CF110" s="45">
        <v>3</v>
      </c>
      <c r="CG110" s="44">
        <v>1</v>
      </c>
      <c r="CH110" s="44" t="s">
        <v>3</v>
      </c>
      <c r="CI110" s="45">
        <v>4</v>
      </c>
      <c r="CJ110" s="44">
        <v>0</v>
      </c>
      <c r="CK110" s="44" t="s">
        <v>3</v>
      </c>
      <c r="CL110" s="45">
        <v>2</v>
      </c>
      <c r="CM110" s="44">
        <v>1</v>
      </c>
      <c r="CN110" s="44" t="s">
        <v>3</v>
      </c>
      <c r="CO110" s="45">
        <v>4</v>
      </c>
      <c r="CP110" s="44">
        <v>0</v>
      </c>
      <c r="CQ110" s="44" t="s">
        <v>3</v>
      </c>
      <c r="CR110" s="45">
        <v>1</v>
      </c>
      <c r="CS110" s="44">
        <v>1</v>
      </c>
      <c r="CT110" s="44" t="s">
        <v>3</v>
      </c>
      <c r="CU110" s="45">
        <v>2</v>
      </c>
      <c r="CV110" s="347">
        <v>0</v>
      </c>
      <c r="CW110" s="347" t="s">
        <v>3</v>
      </c>
      <c r="CX110" s="348">
        <v>2</v>
      </c>
      <c r="CY110" s="44">
        <v>0</v>
      </c>
      <c r="CZ110" s="44" t="s">
        <v>3</v>
      </c>
      <c r="DA110" s="45">
        <v>2</v>
      </c>
      <c r="DB110" s="44">
        <v>1</v>
      </c>
      <c r="DC110" s="44" t="s">
        <v>3</v>
      </c>
      <c r="DD110" s="45">
        <v>2</v>
      </c>
      <c r="DF110" s="284">
        <f t="shared" si="90"/>
        <v>1</v>
      </c>
      <c r="DI110" s="284">
        <f t="shared" si="91"/>
        <v>1</v>
      </c>
      <c r="DL110" s="284">
        <f>IF(F110="",0,IF(AND(F110=O110,H110=Q110),3,IF(F110-O110=H110-Q110,2,IF((F110-H110)*(O110-Q110)&gt;0,1,0))))</f>
        <v>1</v>
      </c>
      <c r="DO110" s="284">
        <f>IF(F110="",0,IF(AND(F110=R110,H110=T110),3,IF(F110-R110=H110-T110,2,IF((F110-H110)*(R110-T110)&gt;0,1,0))))</f>
        <v>2</v>
      </c>
      <c r="DR110" s="284">
        <f>IF(F110="",0,IF(AND(F110=U110,H110=W110),3,IF(F110-U110=H110-W110,2,IF((F110-H110)*(U110-W110)&gt;0,1,0))))</f>
        <v>1</v>
      </c>
      <c r="DU110" s="284">
        <f>IF(F110="",0,IF(AND(F110=X110,H110=Z110),3,IF(F110-X110=H110-Z110,2,IF((F110-H110)*(X110-Z110)&gt;0,1,0))))</f>
        <v>1</v>
      </c>
      <c r="DX110" s="284">
        <f>IF(F110="",0,IF(AND(F110=AA110,H110=AC110),3,IF(F110-AA110=H110-AC110,2,IF((F110-H110)*(AA110-AC110)&gt;0,1,0))))</f>
        <v>1</v>
      </c>
      <c r="EA110" s="284">
        <f>IF(F110="",0,IF(AND(F110=AD110,H110=AF110),3,IF(F110-AD110=H110-AF110,2,IF((F110-H110)*(AD110-AF110)&gt;0,1,0))))</f>
        <v>1</v>
      </c>
      <c r="ED110" s="284">
        <f>IF(F110="",0,IF(AND(F110=AG110,H110=AI110),3,IF(F110-AG110=H110-AI110,2,IF((F110-H110)*(AG110-AI110)&gt;0,1,0))))</f>
        <v>3</v>
      </c>
      <c r="EG110" s="284">
        <f t="shared" si="92"/>
        <v>1</v>
      </c>
      <c r="EJ110" s="284">
        <f>IF(F110="",0,IF(AND(F110=AM110,H110=AO110),3,IF(F110-AM110=H110-AO110,2,IF((F110-H110)*(AM110-AO110)&gt;0,1,0))))</f>
        <v>2</v>
      </c>
      <c r="EM110" s="284">
        <f>IF(F110="",0,IF(AND(F110=AP110,H110=AR110),3,IF(F110-AP110=H110-AR110,2,IF((F110-H110)*(AP110-AR110)&gt;0,1,0))))</f>
        <v>1</v>
      </c>
      <c r="EP110" s="284">
        <f>IF(F110="",0,IF(AND(F110=AS110,H110=AU110),3,IF(F110-AS110=H110-AU110,2,IF((F110-H110)*(AS110-AU110)&gt;0,1,0))))</f>
        <v>1</v>
      </c>
      <c r="ES110" s="284">
        <f>IF(F110="",0,IF(AND(F110=AV110,H110=AX110),3,IF(F110-AV110=H110-AX110,2,IF((F110-H110)*(AV110-AX110)&gt;0,1,0))))</f>
        <v>1</v>
      </c>
      <c r="EV110" s="284">
        <f t="shared" si="93"/>
        <v>0</v>
      </c>
      <c r="EY110" s="284">
        <f t="shared" si="94"/>
        <v>1</v>
      </c>
      <c r="EZ110" s="284">
        <f t="shared" si="95"/>
        <v>1</v>
      </c>
      <c r="FA110" s="284">
        <f t="shared" si="53"/>
        <v>2</v>
      </c>
      <c r="FB110" s="284">
        <f t="shared" si="96"/>
        <v>1</v>
      </c>
      <c r="FC110" s="284">
        <f t="shared" si="97"/>
        <v>0</v>
      </c>
      <c r="FD110" s="284">
        <f t="shared" si="110"/>
        <v>1</v>
      </c>
      <c r="FE110" s="284">
        <f t="shared" si="98"/>
        <v>3</v>
      </c>
      <c r="FF110" s="284">
        <f t="shared" si="99"/>
        <v>3</v>
      </c>
      <c r="FG110" s="284">
        <f t="shared" si="100"/>
        <v>1</v>
      </c>
      <c r="FH110" s="284">
        <f t="shared" si="101"/>
        <v>1</v>
      </c>
      <c r="FI110" s="284">
        <f t="shared" si="102"/>
        <v>1</v>
      </c>
      <c r="FJ110" s="284">
        <f t="shared" si="103"/>
        <v>1</v>
      </c>
      <c r="FK110" s="284">
        <f t="shared" si="104"/>
        <v>1</v>
      </c>
      <c r="FL110" s="284">
        <f t="shared" si="105"/>
        <v>2</v>
      </c>
      <c r="FM110" s="284">
        <f t="shared" si="106"/>
        <v>3</v>
      </c>
      <c r="FN110" s="284">
        <f t="shared" si="107"/>
        <v>1</v>
      </c>
      <c r="FO110" s="284">
        <f t="shared" si="108"/>
        <v>1</v>
      </c>
      <c r="FP110" s="284">
        <f t="shared" si="109"/>
        <v>3</v>
      </c>
    </row>
    <row r="111" spans="9:172" ht="12.75">
      <c r="I111" s="189"/>
      <c r="J111" s="189"/>
      <c r="K111" s="189"/>
      <c r="N111"/>
      <c r="DI111" s="284">
        <f aca="true" t="shared" si="111" ref="DI111:DI116">IF(F111="",0,IF(AND(F111=L111,H111=N111),3,IF(F111-L111=H111-N111,2,IF((F111-H111)*(L111-N111)&gt;0,1,0))))</f>
        <v>0</v>
      </c>
      <c r="DL111" s="284">
        <f aca="true" t="shared" si="112" ref="DL111:DL145">IF(F111="",0,IF(AND(F111=O111,H111=Q111),3,IF(F111-O111=H111-Q111,2,IF((F111-H111)*(O111-Q111)&gt;0,1,0))))</f>
        <v>0</v>
      </c>
      <c r="DO111" s="284">
        <f aca="true" t="shared" si="113" ref="DO111:DO145">IF(F111="",0,IF(AND(F111=R111,H111=T111),3,IF(F111-R111=H111-T111,2,IF((F111-H111)*(R111-T111)&gt;0,1,0))))</f>
        <v>0</v>
      </c>
      <c r="DR111" s="284">
        <f aca="true" t="shared" si="114" ref="DR111:DR145">IF(F111="",0,IF(AND(F111=U111,H111=W111),3,IF(F111-U111=H111-W111,2,IF((F111-H111)*(U111-W111)&gt;0,1,0))))</f>
        <v>0</v>
      </c>
      <c r="DU111" s="284">
        <f aca="true" t="shared" si="115" ref="DU111:DU145">IF(F111="",0,IF(AND(F111=X111,H111=Z111),3,IF(F111-X111=H111-Z111,2,IF((F111-H111)*(X111-Z111)&gt;0,1,0))))</f>
        <v>0</v>
      </c>
      <c r="DX111" s="284">
        <f aca="true" t="shared" si="116" ref="DX111:DX145">IF(F111="",0,IF(AND(F111=AA111,H111=AC111),3,IF(F111-AA111=H111-AC111,2,IF((F111-H111)*(AA111-AC111)&gt;0,1,0))))</f>
        <v>0</v>
      </c>
      <c r="EA111" s="284">
        <f aca="true" t="shared" si="117" ref="EA111:EA145">IF(F111="",0,IF(AND(F111=AD111,H111=AF111),3,IF(F111-AD111=H111-AF111,2,IF((F111-H111)*(AD111-AF111)&gt;0,1,0))))</f>
        <v>0</v>
      </c>
      <c r="ED111" s="284">
        <f aca="true" t="shared" si="118" ref="ED111:ED145">IF(F111="",0,IF(AND(F111=AG111,H111=AI111),3,IF(F111-AG111=H111-AI111,2,IF((F111-H111)*(AG111-AI111)&gt;0,1,0))))</f>
        <v>0</v>
      </c>
      <c r="EG111" s="284">
        <f aca="true" t="shared" si="119" ref="EG111:EG145">IF(F111="",0,IF(AND(F111=AJ111,H111=AL111),3,IF(F111-AJ111=H111-AL111,2,IF((F111-H111)*(AJ111-AL111)&gt;0,1,0))))</f>
        <v>0</v>
      </c>
      <c r="EJ111" s="284">
        <f aca="true" t="shared" si="120" ref="EJ111:EJ145">IF(F111="",0,IF(AND(F111=AM111,H111=AO111),3,IF(F111-AM111=H111-AO111,2,IF((F111-H111)*(AM111-AO111)&gt;0,1,0))))</f>
        <v>0</v>
      </c>
      <c r="EM111" s="284">
        <f aca="true" t="shared" si="121" ref="EM111:EM145">IF(F111="",0,IF(AND(F111=AP111,H111=AR111),3,IF(F111-AP111=H111-AR111,2,IF((F111-H111)*(AP111-AR111)&gt;0,1,0))))</f>
        <v>0</v>
      </c>
      <c r="EP111" s="284">
        <f aca="true" t="shared" si="122" ref="EP111:EP145">IF(F111="",0,IF(AND(F111=AS111,H111=AU111),3,IF(F111-AS111=H111-AU111,2,IF((F111-H111)*(AS111-AU111)&gt;0,1,0))))</f>
        <v>0</v>
      </c>
      <c r="ES111" s="284">
        <f aca="true" t="shared" si="123" ref="ES111:ES145">IF(F111="",0,IF(AND(F111=AV111,H111=AX111),3,IF(F111-AV111=H111-AX111,2,IF((F111-H111)*(AV111-AX111)&gt;0,1,0))))</f>
        <v>0</v>
      </c>
      <c r="EV111" s="284">
        <f aca="true" t="shared" si="124" ref="EV111:EV145">IF(F111="",0,IF(AND(F111=AY111,H111=BA111),3,IF(F111-AY111=H111-BA111,2,IF((F111-H111)*(AY111-BA111)&gt;0,1,0))))</f>
        <v>0</v>
      </c>
      <c r="EY111" s="284">
        <f aca="true" t="shared" si="125" ref="EY111:EY144">IF(F111="",0,IF(AND(F111=BB111,H111=BD111),3,IF(F111-BB111=H111-BD111,2,IF((F111-H111)*(BB111-BD111)&gt;0,1,0))))</f>
        <v>0</v>
      </c>
      <c r="EZ111" s="284">
        <f t="shared" si="95"/>
        <v>0</v>
      </c>
      <c r="FA111" s="284">
        <f t="shared" si="53"/>
        <v>0</v>
      </c>
      <c r="FB111" s="284">
        <f t="shared" si="96"/>
        <v>0</v>
      </c>
      <c r="FC111" s="284">
        <f t="shared" si="97"/>
        <v>0</v>
      </c>
      <c r="FD111" s="284">
        <f t="shared" si="110"/>
        <v>0</v>
      </c>
      <c r="FE111" s="284">
        <f t="shared" si="98"/>
        <v>0</v>
      </c>
      <c r="FF111" s="284">
        <f t="shared" si="99"/>
        <v>0</v>
      </c>
      <c r="FG111" s="284">
        <f t="shared" si="100"/>
        <v>0</v>
      </c>
      <c r="FH111" s="284">
        <f t="shared" si="101"/>
        <v>0</v>
      </c>
      <c r="FI111" s="284">
        <f t="shared" si="102"/>
        <v>0</v>
      </c>
      <c r="FJ111" s="284">
        <f t="shared" si="103"/>
        <v>0</v>
      </c>
      <c r="FK111" s="284">
        <f t="shared" si="104"/>
        <v>0</v>
      </c>
      <c r="FL111" s="284">
        <f t="shared" si="105"/>
        <v>0</v>
      </c>
      <c r="FM111" s="284">
        <f t="shared" si="106"/>
        <v>0</v>
      </c>
      <c r="FN111" s="284">
        <f t="shared" si="107"/>
        <v>0</v>
      </c>
      <c r="FO111" s="284">
        <f t="shared" si="108"/>
        <v>0</v>
      </c>
      <c r="FP111" s="284">
        <f t="shared" si="109"/>
        <v>0</v>
      </c>
    </row>
    <row r="112" spans="9:172" ht="12.75">
      <c r="I112" s="190"/>
      <c r="J112" s="190"/>
      <c r="K112" s="191"/>
      <c r="L112" s="192"/>
      <c r="M112" s="192"/>
      <c r="N112" s="193"/>
      <c r="O112" s="192"/>
      <c r="P112" s="192"/>
      <c r="Q112" s="193"/>
      <c r="R112" s="192"/>
      <c r="S112" s="192"/>
      <c r="T112" s="193"/>
      <c r="DI112" s="284">
        <f t="shared" si="111"/>
        <v>0</v>
      </c>
      <c r="DL112" s="284">
        <f t="shared" si="112"/>
        <v>0</v>
      </c>
      <c r="DO112" s="284">
        <f t="shared" si="113"/>
        <v>0</v>
      </c>
      <c r="DR112" s="284">
        <f t="shared" si="114"/>
        <v>0</v>
      </c>
      <c r="DU112" s="284">
        <f t="shared" si="115"/>
        <v>0</v>
      </c>
      <c r="DX112" s="284">
        <f t="shared" si="116"/>
        <v>0</v>
      </c>
      <c r="EA112" s="284">
        <f t="shared" si="117"/>
        <v>0</v>
      </c>
      <c r="ED112" s="284">
        <f t="shared" si="118"/>
        <v>0</v>
      </c>
      <c r="EG112" s="284">
        <f t="shared" si="119"/>
        <v>0</v>
      </c>
      <c r="EJ112" s="284">
        <f t="shared" si="120"/>
        <v>0</v>
      </c>
      <c r="EM112" s="284">
        <f t="shared" si="121"/>
        <v>0</v>
      </c>
      <c r="EP112" s="284">
        <f t="shared" si="122"/>
        <v>0</v>
      </c>
      <c r="ES112" s="284">
        <f t="shared" si="123"/>
        <v>0</v>
      </c>
      <c r="EV112" s="284">
        <f t="shared" si="124"/>
        <v>0</v>
      </c>
      <c r="EY112" s="284">
        <f t="shared" si="125"/>
        <v>0</v>
      </c>
      <c r="EZ112" s="284">
        <f t="shared" si="95"/>
        <v>0</v>
      </c>
      <c r="FA112" s="284">
        <f aca="true" t="shared" si="126" ref="FA112:FA145">IF(F112="",0,IF(AND(F112=BI112,H112=BK112),3,IF(F112-BI112=H112-BK112,2,IF((F112-H112)*(BI112-BK112)&gt;0,1,0))))</f>
        <v>0</v>
      </c>
      <c r="FB112" s="284">
        <f t="shared" si="96"/>
        <v>0</v>
      </c>
      <c r="FC112" s="284">
        <f t="shared" si="97"/>
        <v>0</v>
      </c>
      <c r="FD112" s="284">
        <f t="shared" si="110"/>
        <v>0</v>
      </c>
      <c r="FE112" s="284">
        <f t="shared" si="98"/>
        <v>0</v>
      </c>
      <c r="FF112" s="284">
        <f t="shared" si="99"/>
        <v>0</v>
      </c>
      <c r="FG112" s="284">
        <f t="shared" si="100"/>
        <v>0</v>
      </c>
      <c r="FH112" s="284">
        <f t="shared" si="101"/>
        <v>0</v>
      </c>
      <c r="FI112" s="284">
        <f t="shared" si="102"/>
        <v>0</v>
      </c>
      <c r="FJ112" s="284">
        <f t="shared" si="103"/>
        <v>0</v>
      </c>
      <c r="FK112" s="284">
        <f t="shared" si="104"/>
        <v>0</v>
      </c>
      <c r="FL112" s="284">
        <f t="shared" si="105"/>
        <v>0</v>
      </c>
      <c r="FM112" s="284">
        <f t="shared" si="106"/>
        <v>0</v>
      </c>
      <c r="FN112" s="284">
        <f t="shared" si="107"/>
        <v>0</v>
      </c>
      <c r="FO112" s="284">
        <f t="shared" si="108"/>
        <v>0</v>
      </c>
      <c r="FP112" s="284">
        <f t="shared" si="109"/>
        <v>0</v>
      </c>
    </row>
    <row r="113" spans="113:172" ht="12.75">
      <c r="DI113" s="284">
        <f t="shared" si="111"/>
        <v>0</v>
      </c>
      <c r="DL113" s="284">
        <f t="shared" si="112"/>
        <v>0</v>
      </c>
      <c r="DO113" s="284">
        <f t="shared" si="113"/>
        <v>0</v>
      </c>
      <c r="DR113" s="284">
        <f t="shared" si="114"/>
        <v>0</v>
      </c>
      <c r="DU113" s="284">
        <f t="shared" si="115"/>
        <v>0</v>
      </c>
      <c r="DX113" s="284">
        <f t="shared" si="116"/>
        <v>0</v>
      </c>
      <c r="EA113" s="284">
        <f t="shared" si="117"/>
        <v>0</v>
      </c>
      <c r="ED113" s="284">
        <f t="shared" si="118"/>
        <v>0</v>
      </c>
      <c r="EG113" s="284">
        <f t="shared" si="119"/>
        <v>0</v>
      </c>
      <c r="EJ113" s="284">
        <f t="shared" si="120"/>
        <v>0</v>
      </c>
      <c r="EM113" s="284">
        <f t="shared" si="121"/>
        <v>0</v>
      </c>
      <c r="EP113" s="284">
        <f t="shared" si="122"/>
        <v>0</v>
      </c>
      <c r="ES113" s="284">
        <f t="shared" si="123"/>
        <v>0</v>
      </c>
      <c r="EV113" s="284">
        <f t="shared" si="124"/>
        <v>0</v>
      </c>
      <c r="EY113" s="284">
        <f>IF(F113="",0,IF(AND(F113=BB113,H113=BD113),3,IF(F113-BB113=H113-BD113,2,IF((F113-H113)*(BB113-BD113)&gt;0,1,0))))</f>
        <v>0</v>
      </c>
      <c r="EZ113" s="284">
        <f t="shared" si="95"/>
        <v>0</v>
      </c>
      <c r="FA113" s="284">
        <f t="shared" si="126"/>
        <v>0</v>
      </c>
      <c r="FB113" s="284">
        <f t="shared" si="96"/>
        <v>0</v>
      </c>
      <c r="FC113" s="284">
        <f t="shared" si="97"/>
        <v>0</v>
      </c>
      <c r="FD113" s="284">
        <f t="shared" si="110"/>
        <v>0</v>
      </c>
      <c r="FE113" s="284">
        <f t="shared" si="98"/>
        <v>0</v>
      </c>
      <c r="FF113" s="284">
        <f t="shared" si="99"/>
        <v>0</v>
      </c>
      <c r="FG113" s="284">
        <f t="shared" si="100"/>
        <v>0</v>
      </c>
      <c r="FH113" s="284">
        <f t="shared" si="101"/>
        <v>0</v>
      </c>
      <c r="FI113" s="284">
        <f t="shared" si="102"/>
        <v>0</v>
      </c>
      <c r="FJ113" s="284">
        <f t="shared" si="103"/>
        <v>0</v>
      </c>
      <c r="FK113" s="284">
        <f t="shared" si="104"/>
        <v>0</v>
      </c>
      <c r="FL113" s="284">
        <f t="shared" si="105"/>
        <v>0</v>
      </c>
      <c r="FM113" s="284">
        <f t="shared" si="106"/>
        <v>0</v>
      </c>
      <c r="FN113" s="284">
        <f t="shared" si="107"/>
        <v>0</v>
      </c>
      <c r="FO113" s="284">
        <f t="shared" si="108"/>
        <v>0</v>
      </c>
      <c r="FP113" s="284">
        <f t="shared" si="109"/>
        <v>0</v>
      </c>
    </row>
    <row r="114" spans="113:172" ht="11.25" customHeight="1">
      <c r="DI114" s="284">
        <f t="shared" si="111"/>
        <v>0</v>
      </c>
      <c r="DL114" s="284">
        <f t="shared" si="112"/>
        <v>0</v>
      </c>
      <c r="DO114" s="284">
        <f t="shared" si="113"/>
        <v>0</v>
      </c>
      <c r="DR114" s="284">
        <f t="shared" si="114"/>
        <v>0</v>
      </c>
      <c r="DU114" s="284">
        <f t="shared" si="115"/>
        <v>0</v>
      </c>
      <c r="DX114" s="284">
        <f t="shared" si="116"/>
        <v>0</v>
      </c>
      <c r="EA114" s="284">
        <f t="shared" si="117"/>
        <v>0</v>
      </c>
      <c r="ED114" s="284">
        <f t="shared" si="118"/>
        <v>0</v>
      </c>
      <c r="EG114" s="284">
        <f t="shared" si="119"/>
        <v>0</v>
      </c>
      <c r="EJ114" s="284">
        <f t="shared" si="120"/>
        <v>0</v>
      </c>
      <c r="EM114" s="284">
        <f t="shared" si="121"/>
        <v>0</v>
      </c>
      <c r="EP114" s="284">
        <f t="shared" si="122"/>
        <v>0</v>
      </c>
      <c r="ES114" s="284">
        <f t="shared" si="123"/>
        <v>0</v>
      </c>
      <c r="EV114" s="284">
        <f t="shared" si="124"/>
        <v>0</v>
      </c>
      <c r="EY114" s="284">
        <f t="shared" si="125"/>
        <v>0</v>
      </c>
      <c r="EZ114" s="284">
        <f t="shared" si="95"/>
        <v>0</v>
      </c>
      <c r="FA114" s="284">
        <f t="shared" si="126"/>
        <v>0</v>
      </c>
      <c r="FB114" s="284">
        <f t="shared" si="96"/>
        <v>0</v>
      </c>
      <c r="FC114" s="284">
        <f t="shared" si="97"/>
        <v>0</v>
      </c>
      <c r="FD114" s="284">
        <f t="shared" si="110"/>
        <v>0</v>
      </c>
      <c r="FE114" s="284">
        <f t="shared" si="98"/>
        <v>0</v>
      </c>
      <c r="FF114" s="284">
        <f t="shared" si="99"/>
        <v>0</v>
      </c>
      <c r="FG114" s="284">
        <f t="shared" si="100"/>
        <v>0</v>
      </c>
      <c r="FH114" s="284">
        <f t="shared" si="101"/>
        <v>0</v>
      </c>
      <c r="FI114" s="284">
        <f t="shared" si="102"/>
        <v>0</v>
      </c>
      <c r="FJ114" s="284">
        <f t="shared" si="103"/>
        <v>0</v>
      </c>
      <c r="FK114" s="284">
        <f t="shared" si="104"/>
        <v>0</v>
      </c>
      <c r="FL114" s="284">
        <f t="shared" si="105"/>
        <v>0</v>
      </c>
      <c r="FM114" s="284">
        <f t="shared" si="106"/>
        <v>0</v>
      </c>
      <c r="FN114" s="284">
        <f t="shared" si="107"/>
        <v>0</v>
      </c>
      <c r="FO114" s="284">
        <f t="shared" si="108"/>
        <v>0</v>
      </c>
      <c r="FP114" s="284">
        <f t="shared" si="109"/>
        <v>0</v>
      </c>
    </row>
    <row r="115" spans="1:172" ht="18" customHeight="1">
      <c r="A115" s="254" t="s">
        <v>43</v>
      </c>
      <c r="B115" s="255"/>
      <c r="C115" s="80"/>
      <c r="D115" s="80"/>
      <c r="E115" s="80"/>
      <c r="F115" s="80"/>
      <c r="G115" s="80"/>
      <c r="H115" s="81"/>
      <c r="I115" s="176" t="s">
        <v>154</v>
      </c>
      <c r="J115" s="177"/>
      <c r="K115" s="178"/>
      <c r="L115" s="165" t="s">
        <v>159</v>
      </c>
      <c r="M115" s="165"/>
      <c r="N115" s="179"/>
      <c r="O115" s="180" t="s">
        <v>158</v>
      </c>
      <c r="P115" s="165"/>
      <c r="Q115" s="178"/>
      <c r="R115" s="165" t="s">
        <v>151</v>
      </c>
      <c r="S115" s="165"/>
      <c r="T115" s="165"/>
      <c r="U115" s="180" t="s">
        <v>162</v>
      </c>
      <c r="V115" s="165"/>
      <c r="W115" s="178"/>
      <c r="X115" s="165" t="s">
        <v>171</v>
      </c>
      <c r="Y115" s="165"/>
      <c r="Z115" s="165"/>
      <c r="AA115" s="180" t="s">
        <v>149</v>
      </c>
      <c r="AB115" s="165"/>
      <c r="AC115" s="178"/>
      <c r="AD115" s="165" t="s">
        <v>153</v>
      </c>
      <c r="AE115" s="165"/>
      <c r="AF115" s="165"/>
      <c r="AG115" s="180" t="s">
        <v>173</v>
      </c>
      <c r="AH115" s="165"/>
      <c r="AI115" s="178"/>
      <c r="AJ115" s="165" t="s">
        <v>175</v>
      </c>
      <c r="AK115" s="165"/>
      <c r="AL115" s="165"/>
      <c r="AM115" s="180" t="s">
        <v>176</v>
      </c>
      <c r="AN115" s="165"/>
      <c r="AO115" s="178"/>
      <c r="AP115" s="165" t="s">
        <v>179</v>
      </c>
      <c r="AQ115" s="165"/>
      <c r="AR115" s="165"/>
      <c r="AS115" s="180" t="s">
        <v>180</v>
      </c>
      <c r="AT115" s="165"/>
      <c r="AU115" s="178"/>
      <c r="AV115" s="165" t="s">
        <v>184</v>
      </c>
      <c r="AW115" s="165"/>
      <c r="AX115" s="165"/>
      <c r="AY115" s="202" t="s">
        <v>163</v>
      </c>
      <c r="AZ115" s="165"/>
      <c r="BA115" s="178"/>
      <c r="BB115" s="180" t="s">
        <v>189</v>
      </c>
      <c r="BC115" s="165"/>
      <c r="BD115" s="178"/>
      <c r="BF115" s="180" t="s">
        <v>190</v>
      </c>
      <c r="BG115" s="270"/>
      <c r="BH115" s="271"/>
      <c r="BI115" s="180" t="s">
        <v>192</v>
      </c>
      <c r="BJ115" s="270"/>
      <c r="BK115" s="271"/>
      <c r="BL115" s="180" t="s">
        <v>193</v>
      </c>
      <c r="BM115" s="270"/>
      <c r="BN115" s="271"/>
      <c r="BO115" s="180" t="s">
        <v>211</v>
      </c>
      <c r="BP115" s="270"/>
      <c r="BQ115" s="271"/>
      <c r="BR115" s="180" t="s">
        <v>196</v>
      </c>
      <c r="BS115" s="165"/>
      <c r="BT115" s="178"/>
      <c r="BU115" s="180" t="s">
        <v>197</v>
      </c>
      <c r="BV115" s="165"/>
      <c r="BW115" s="178"/>
      <c r="BX115" s="180" t="s">
        <v>198</v>
      </c>
      <c r="BY115" s="165"/>
      <c r="BZ115" s="178"/>
      <c r="CA115" s="180" t="s">
        <v>200</v>
      </c>
      <c r="CB115" s="165"/>
      <c r="CC115" s="178"/>
      <c r="CD115" s="180" t="s">
        <v>201</v>
      </c>
      <c r="CE115" s="165"/>
      <c r="CF115" s="178"/>
      <c r="CG115" s="180" t="s">
        <v>202</v>
      </c>
      <c r="CH115" s="165"/>
      <c r="CI115" s="178"/>
      <c r="CJ115" s="180" t="s">
        <v>204</v>
      </c>
      <c r="CK115" s="165"/>
      <c r="CL115" s="178"/>
      <c r="CM115" s="180" t="s">
        <v>205</v>
      </c>
      <c r="CN115" s="165"/>
      <c r="CO115" s="178"/>
      <c r="CP115" s="180" t="s">
        <v>206</v>
      </c>
      <c r="CQ115" s="165"/>
      <c r="CR115" s="178"/>
      <c r="CS115" s="180" t="s">
        <v>207</v>
      </c>
      <c r="CT115" s="165"/>
      <c r="CU115" s="178"/>
      <c r="CV115" s="180" t="s">
        <v>208</v>
      </c>
      <c r="CW115" s="165"/>
      <c r="CX115" s="178"/>
      <c r="CY115" s="180" t="s">
        <v>209</v>
      </c>
      <c r="CZ115" s="165"/>
      <c r="DA115" s="178"/>
      <c r="DB115" s="359" t="s">
        <v>210</v>
      </c>
      <c r="DC115" s="359"/>
      <c r="DD115" s="359"/>
      <c r="DI115" s="284">
        <f t="shared" si="111"/>
        <v>0</v>
      </c>
      <c r="DL115" s="284">
        <f t="shared" si="112"/>
        <v>0</v>
      </c>
      <c r="DO115" s="284">
        <f t="shared" si="113"/>
        <v>0</v>
      </c>
      <c r="DR115" s="284">
        <f t="shared" si="114"/>
        <v>0</v>
      </c>
      <c r="DU115" s="284">
        <f t="shared" si="115"/>
        <v>0</v>
      </c>
      <c r="DX115" s="284">
        <f t="shared" si="116"/>
        <v>0</v>
      </c>
      <c r="EA115" s="284">
        <f t="shared" si="117"/>
        <v>0</v>
      </c>
      <c r="ED115" s="284">
        <f t="shared" si="118"/>
        <v>0</v>
      </c>
      <c r="EG115" s="284">
        <f t="shared" si="119"/>
        <v>0</v>
      </c>
      <c r="EJ115" s="284">
        <f t="shared" si="120"/>
        <v>0</v>
      </c>
      <c r="EM115" s="284">
        <f t="shared" si="121"/>
        <v>0</v>
      </c>
      <c r="EP115" s="284">
        <f t="shared" si="122"/>
        <v>0</v>
      </c>
      <c r="ES115" s="284">
        <f t="shared" si="123"/>
        <v>0</v>
      </c>
      <c r="EV115" s="284">
        <f t="shared" si="124"/>
        <v>0</v>
      </c>
      <c r="EY115" s="284">
        <f t="shared" si="125"/>
        <v>0</v>
      </c>
      <c r="EZ115" s="284">
        <f aca="true" t="shared" si="127" ref="EZ115:EZ145">IF(F115="",0,IF(AND(F115=BF115,H115=BH115),3,IF(F115-BF115=H115-BH115,2,IF((F115-H115)*(BF115-BH115)&gt;0,1,0))))</f>
        <v>0</v>
      </c>
      <c r="FA115" s="284">
        <f t="shared" si="126"/>
        <v>0</v>
      </c>
      <c r="FB115" s="284">
        <f t="shared" si="96"/>
        <v>0</v>
      </c>
      <c r="FC115" s="284">
        <f t="shared" si="97"/>
        <v>0</v>
      </c>
      <c r="FD115" s="284">
        <f t="shared" si="110"/>
        <v>0</v>
      </c>
      <c r="FE115" s="284">
        <f t="shared" si="98"/>
        <v>0</v>
      </c>
      <c r="FF115" s="284">
        <f t="shared" si="99"/>
        <v>0</v>
      </c>
      <c r="FG115" s="284">
        <f t="shared" si="100"/>
        <v>0</v>
      </c>
      <c r="FH115" s="284">
        <f t="shared" si="101"/>
        <v>0</v>
      </c>
      <c r="FI115" s="284">
        <f t="shared" si="102"/>
        <v>0</v>
      </c>
      <c r="FJ115" s="284">
        <f t="shared" si="103"/>
        <v>0</v>
      </c>
      <c r="FK115" s="284">
        <f t="shared" si="104"/>
        <v>0</v>
      </c>
      <c r="FL115" s="284">
        <f t="shared" si="105"/>
        <v>0</v>
      </c>
      <c r="FM115" s="284">
        <f t="shared" si="106"/>
        <v>0</v>
      </c>
      <c r="FN115" s="284">
        <f t="shared" si="107"/>
        <v>0</v>
      </c>
      <c r="FO115" s="284">
        <f t="shared" si="108"/>
        <v>0</v>
      </c>
      <c r="FP115" s="284">
        <f t="shared" si="109"/>
        <v>0</v>
      </c>
    </row>
    <row r="116" spans="1:172" ht="12.75">
      <c r="A116" s="256" t="s">
        <v>124</v>
      </c>
      <c r="B116" s="31"/>
      <c r="C116" s="47" t="str">
        <f>aktuell!C79</f>
        <v>Uruguay</v>
      </c>
      <c r="D116" s="31" t="s">
        <v>3</v>
      </c>
      <c r="E116" s="48" t="str">
        <f>aktuell!E79</f>
        <v>Südkorea</v>
      </c>
      <c r="F116" s="31">
        <f>IF(aktuell!F79="","",aktuell!F79)</f>
        <v>2</v>
      </c>
      <c r="G116" s="31" t="s">
        <v>3</v>
      </c>
      <c r="H116" s="397">
        <f>IF(aktuell!H79="","",aktuell!H79)</f>
        <v>1</v>
      </c>
      <c r="I116" s="31">
        <v>2</v>
      </c>
      <c r="J116" s="31" t="s">
        <v>3</v>
      </c>
      <c r="K116" s="32">
        <v>1</v>
      </c>
      <c r="L116" s="381">
        <v>2</v>
      </c>
      <c r="M116" s="381" t="s">
        <v>3</v>
      </c>
      <c r="N116" s="382">
        <v>1</v>
      </c>
      <c r="O116" s="389">
        <v>2</v>
      </c>
      <c r="P116" s="389" t="s">
        <v>3</v>
      </c>
      <c r="Q116" s="390">
        <v>1</v>
      </c>
      <c r="R116" s="31">
        <v>1</v>
      </c>
      <c r="S116" s="31" t="s">
        <v>3</v>
      </c>
      <c r="T116" s="32">
        <v>0</v>
      </c>
      <c r="U116" s="31">
        <v>2</v>
      </c>
      <c r="V116" s="31" t="s">
        <v>3</v>
      </c>
      <c r="W116" s="32">
        <v>1</v>
      </c>
      <c r="X116" s="31">
        <v>2</v>
      </c>
      <c r="Y116" s="31" t="s">
        <v>3</v>
      </c>
      <c r="Z116" s="32">
        <v>1</v>
      </c>
      <c r="AA116" s="31">
        <v>2</v>
      </c>
      <c r="AB116" s="31" t="s">
        <v>3</v>
      </c>
      <c r="AC116" s="32">
        <v>3</v>
      </c>
      <c r="AD116" s="31">
        <v>2</v>
      </c>
      <c r="AE116" s="31" t="s">
        <v>3</v>
      </c>
      <c r="AF116" s="32">
        <v>1</v>
      </c>
      <c r="AG116" s="31">
        <v>2</v>
      </c>
      <c r="AH116" s="31" t="s">
        <v>3</v>
      </c>
      <c r="AI116" s="32">
        <v>0</v>
      </c>
      <c r="AJ116" s="31">
        <v>1</v>
      </c>
      <c r="AK116" s="31" t="s">
        <v>3</v>
      </c>
      <c r="AL116" s="32">
        <v>2</v>
      </c>
      <c r="AM116" s="31">
        <v>2</v>
      </c>
      <c r="AN116" s="31" t="s">
        <v>3</v>
      </c>
      <c r="AO116" s="32">
        <v>1</v>
      </c>
      <c r="AP116" s="31">
        <v>1</v>
      </c>
      <c r="AQ116" s="31" t="s">
        <v>3</v>
      </c>
      <c r="AR116" s="32">
        <v>0</v>
      </c>
      <c r="AS116" s="31">
        <v>2</v>
      </c>
      <c r="AT116" s="31" t="s">
        <v>3</v>
      </c>
      <c r="AU116" s="32">
        <v>1</v>
      </c>
      <c r="AV116" s="31">
        <v>1</v>
      </c>
      <c r="AW116" s="31" t="s">
        <v>3</v>
      </c>
      <c r="AX116" s="32">
        <v>0</v>
      </c>
      <c r="AY116" s="31">
        <v>2</v>
      </c>
      <c r="AZ116" s="31" t="s">
        <v>3</v>
      </c>
      <c r="BA116" s="32">
        <v>0</v>
      </c>
      <c r="BB116" s="31">
        <v>2</v>
      </c>
      <c r="BC116" s="31">
        <v>1</v>
      </c>
      <c r="BD116" s="32">
        <v>1</v>
      </c>
      <c r="BF116" s="31">
        <v>1</v>
      </c>
      <c r="BG116" s="31" t="s">
        <v>3</v>
      </c>
      <c r="BH116" s="32">
        <v>0</v>
      </c>
      <c r="BI116" s="381">
        <v>2</v>
      </c>
      <c r="BJ116" s="381" t="s">
        <v>3</v>
      </c>
      <c r="BK116" s="382">
        <v>1</v>
      </c>
      <c r="BL116" s="31">
        <v>2</v>
      </c>
      <c r="BM116" s="31" t="s">
        <v>3</v>
      </c>
      <c r="BN116" s="32">
        <v>0</v>
      </c>
      <c r="BO116" s="381">
        <v>2</v>
      </c>
      <c r="BP116" s="381" t="s">
        <v>3</v>
      </c>
      <c r="BQ116" s="382">
        <v>0</v>
      </c>
      <c r="BR116" s="38">
        <v>1</v>
      </c>
      <c r="BS116" s="31" t="s">
        <v>3</v>
      </c>
      <c r="BT116" s="32">
        <v>0</v>
      </c>
      <c r="BU116" s="31">
        <v>1</v>
      </c>
      <c r="BV116" s="31" t="s">
        <v>3</v>
      </c>
      <c r="BW116" s="32">
        <v>2</v>
      </c>
      <c r="BX116" s="31">
        <v>3</v>
      </c>
      <c r="BY116" s="31" t="s">
        <v>3</v>
      </c>
      <c r="BZ116" s="32">
        <v>1</v>
      </c>
      <c r="CA116" s="31">
        <v>2</v>
      </c>
      <c r="CB116" s="31" t="s">
        <v>3</v>
      </c>
      <c r="CC116" s="32">
        <v>1</v>
      </c>
      <c r="CD116" s="31">
        <v>2</v>
      </c>
      <c r="CE116" s="31" t="s">
        <v>3</v>
      </c>
      <c r="CF116" s="32">
        <v>1</v>
      </c>
      <c r="CG116" s="31">
        <v>2</v>
      </c>
      <c r="CH116" s="31" t="s">
        <v>3</v>
      </c>
      <c r="CI116" s="32">
        <v>0</v>
      </c>
      <c r="CJ116" s="31">
        <v>3</v>
      </c>
      <c r="CK116" s="31" t="s">
        <v>3</v>
      </c>
      <c r="CL116" s="32">
        <v>1</v>
      </c>
      <c r="CM116" s="31">
        <v>2</v>
      </c>
      <c r="CN116" s="31" t="s">
        <v>3</v>
      </c>
      <c r="CO116" s="32">
        <v>1</v>
      </c>
      <c r="CP116" s="31">
        <v>1</v>
      </c>
      <c r="CQ116" s="31" t="s">
        <v>3</v>
      </c>
      <c r="CR116" s="32">
        <v>3</v>
      </c>
      <c r="CS116" s="31">
        <v>2</v>
      </c>
      <c r="CT116" s="31" t="s">
        <v>3</v>
      </c>
      <c r="CU116" s="32">
        <v>1</v>
      </c>
      <c r="CV116" s="341">
        <v>2</v>
      </c>
      <c r="CW116" s="341" t="s">
        <v>3</v>
      </c>
      <c r="CX116" s="342">
        <v>1</v>
      </c>
      <c r="CY116" s="31">
        <v>3</v>
      </c>
      <c r="CZ116" s="31" t="s">
        <v>3</v>
      </c>
      <c r="DA116" s="32">
        <v>2</v>
      </c>
      <c r="DB116" s="31">
        <v>2</v>
      </c>
      <c r="DC116" s="31" t="s">
        <v>3</v>
      </c>
      <c r="DD116" s="32">
        <v>0</v>
      </c>
      <c r="DF116" s="284">
        <f>IF(F116="",0,IF(AND(F116=I116,H116=K116),3,IF(F116-I116=H116-K116,2,IF((F116-H116)*(I116-K116)&gt;0,1,0))))</f>
        <v>3</v>
      </c>
      <c r="DG116">
        <f>IF(G116="",0,IF(AND(G116=J116,I116=L116),3,IF(G116-J116=I116-L116,2,IF((G116-I116)*(J116-L116)&gt;0,1,0))))</f>
        <v>3</v>
      </c>
      <c r="DH116">
        <f>IF(H116="",0,IF(AND(H116=K116,J116=M116),3,IF(H116-K116=J116-M116,2,IF((H116-J116)*(K116-M116)&gt;0,1,0))))</f>
        <v>3</v>
      </c>
      <c r="DI116" s="284">
        <f t="shared" si="111"/>
        <v>3</v>
      </c>
      <c r="DL116" s="284">
        <f t="shared" si="112"/>
        <v>3</v>
      </c>
      <c r="DO116" s="284">
        <f t="shared" si="113"/>
        <v>2</v>
      </c>
      <c r="DR116" s="284">
        <f t="shared" si="114"/>
        <v>3</v>
      </c>
      <c r="DU116" s="284">
        <f t="shared" si="115"/>
        <v>3</v>
      </c>
      <c r="DX116" s="284">
        <f t="shared" si="116"/>
        <v>0</v>
      </c>
      <c r="EA116" s="284">
        <f t="shared" si="117"/>
        <v>3</v>
      </c>
      <c r="ED116" s="284">
        <f t="shared" si="118"/>
        <v>1</v>
      </c>
      <c r="EG116" s="284">
        <f t="shared" si="119"/>
        <v>0</v>
      </c>
      <c r="EJ116" s="284">
        <f t="shared" si="120"/>
        <v>3</v>
      </c>
      <c r="EM116" s="284">
        <f t="shared" si="121"/>
        <v>2</v>
      </c>
      <c r="EP116" s="284">
        <f t="shared" si="122"/>
        <v>3</v>
      </c>
      <c r="ES116" s="284">
        <f t="shared" si="123"/>
        <v>2</v>
      </c>
      <c r="EV116" s="284">
        <f t="shared" si="124"/>
        <v>1</v>
      </c>
      <c r="EY116" s="284">
        <f t="shared" si="125"/>
        <v>3</v>
      </c>
      <c r="EZ116" s="284">
        <f t="shared" si="127"/>
        <v>2</v>
      </c>
      <c r="FA116" s="284">
        <f t="shared" si="126"/>
        <v>3</v>
      </c>
      <c r="FB116" s="284">
        <f t="shared" si="96"/>
        <v>1</v>
      </c>
      <c r="FC116" s="284">
        <f t="shared" si="97"/>
        <v>1</v>
      </c>
      <c r="FD116" s="284">
        <f t="shared" si="110"/>
        <v>2</v>
      </c>
      <c r="FE116" s="284">
        <f t="shared" si="98"/>
        <v>0</v>
      </c>
      <c r="FF116" s="284">
        <f t="shared" si="99"/>
        <v>1</v>
      </c>
      <c r="FG116" s="284">
        <f t="shared" si="100"/>
        <v>3</v>
      </c>
      <c r="FH116" s="284">
        <f t="shared" si="101"/>
        <v>3</v>
      </c>
      <c r="FI116" s="284">
        <f t="shared" si="102"/>
        <v>1</v>
      </c>
      <c r="FJ116" s="284">
        <f t="shared" si="103"/>
        <v>1</v>
      </c>
      <c r="FK116" s="284">
        <f t="shared" si="104"/>
        <v>3</v>
      </c>
      <c r="FL116" s="284">
        <f t="shared" si="105"/>
        <v>0</v>
      </c>
      <c r="FM116" s="284">
        <f t="shared" si="106"/>
        <v>3</v>
      </c>
      <c r="FN116" s="284">
        <f t="shared" si="107"/>
        <v>3</v>
      </c>
      <c r="FO116" s="284">
        <f t="shared" si="108"/>
        <v>2</v>
      </c>
      <c r="FP116" s="284">
        <f t="shared" si="109"/>
        <v>1</v>
      </c>
    </row>
    <row r="117" spans="1:172" ht="12.75">
      <c r="A117" s="49" t="s">
        <v>125</v>
      </c>
      <c r="B117" s="35"/>
      <c r="C117" s="50" t="str">
        <f>aktuell!C80</f>
        <v>USA</v>
      </c>
      <c r="D117" s="35" t="s">
        <v>3</v>
      </c>
      <c r="E117" s="35" t="str">
        <f>aktuell!E80</f>
        <v>Ghana</v>
      </c>
      <c r="F117" s="35">
        <f>IF(aktuell!F80="","",aktuell!F80)</f>
        <v>1</v>
      </c>
      <c r="G117" s="35" t="s">
        <v>3</v>
      </c>
      <c r="H117" s="398">
        <f>IF(aktuell!H80="","",aktuell!H80)</f>
        <v>2</v>
      </c>
      <c r="I117" s="35">
        <v>1</v>
      </c>
      <c r="J117" s="35" t="s">
        <v>3</v>
      </c>
      <c r="K117" s="36">
        <v>0</v>
      </c>
      <c r="L117" s="383">
        <v>0</v>
      </c>
      <c r="M117" s="383" t="s">
        <v>3</v>
      </c>
      <c r="N117" s="384">
        <v>2</v>
      </c>
      <c r="O117" s="391">
        <v>1</v>
      </c>
      <c r="P117" s="391" t="s">
        <v>3</v>
      </c>
      <c r="Q117" s="392">
        <v>3</v>
      </c>
      <c r="R117" s="35">
        <v>2</v>
      </c>
      <c r="S117" s="35" t="s">
        <v>3</v>
      </c>
      <c r="T117" s="36">
        <v>1</v>
      </c>
      <c r="U117" s="35">
        <v>7</v>
      </c>
      <c r="V117" s="35" t="s">
        <v>3</v>
      </c>
      <c r="W117" s="36">
        <v>6</v>
      </c>
      <c r="X117" s="35">
        <v>0</v>
      </c>
      <c r="Y117" s="35" t="s">
        <v>3</v>
      </c>
      <c r="Z117" s="36">
        <v>2</v>
      </c>
      <c r="AA117" s="35">
        <v>1</v>
      </c>
      <c r="AB117" s="35" t="s">
        <v>3</v>
      </c>
      <c r="AC117" s="36">
        <v>2</v>
      </c>
      <c r="AD117" s="35">
        <v>1</v>
      </c>
      <c r="AE117" s="35" t="s">
        <v>3</v>
      </c>
      <c r="AF117" s="36">
        <v>2</v>
      </c>
      <c r="AG117" s="35">
        <v>1</v>
      </c>
      <c r="AH117" s="35" t="s">
        <v>3</v>
      </c>
      <c r="AI117" s="36">
        <v>0</v>
      </c>
      <c r="AJ117" s="35">
        <v>4</v>
      </c>
      <c r="AK117" s="35" t="s">
        <v>3</v>
      </c>
      <c r="AL117" s="36">
        <v>5</v>
      </c>
      <c r="AM117" s="35">
        <v>2</v>
      </c>
      <c r="AN117" s="35" t="s">
        <v>3</v>
      </c>
      <c r="AO117" s="36">
        <v>0</v>
      </c>
      <c r="AP117" s="35">
        <v>1</v>
      </c>
      <c r="AQ117" s="35" t="s">
        <v>3</v>
      </c>
      <c r="AR117" s="36">
        <v>3</v>
      </c>
      <c r="AS117" s="35">
        <v>1</v>
      </c>
      <c r="AT117" s="35" t="s">
        <v>3</v>
      </c>
      <c r="AU117" s="36">
        <v>2</v>
      </c>
      <c r="AV117" s="35">
        <v>2</v>
      </c>
      <c r="AW117" s="35" t="s">
        <v>3</v>
      </c>
      <c r="AX117" s="36">
        <v>1</v>
      </c>
      <c r="AY117" s="35">
        <v>1</v>
      </c>
      <c r="AZ117" s="35" t="s">
        <v>3</v>
      </c>
      <c r="BA117" s="36">
        <v>0</v>
      </c>
      <c r="BB117" s="35">
        <v>2</v>
      </c>
      <c r="BC117" s="35" t="s">
        <v>3</v>
      </c>
      <c r="BD117" s="36">
        <v>1</v>
      </c>
      <c r="BF117" s="35">
        <v>2</v>
      </c>
      <c r="BG117" s="35" t="s">
        <v>3</v>
      </c>
      <c r="BH117" s="36">
        <v>1</v>
      </c>
      <c r="BI117" s="383">
        <v>1</v>
      </c>
      <c r="BJ117" s="383" t="s">
        <v>3</v>
      </c>
      <c r="BK117" s="384">
        <v>2</v>
      </c>
      <c r="BL117" s="35">
        <v>1</v>
      </c>
      <c r="BM117" s="35" t="s">
        <v>3</v>
      </c>
      <c r="BN117" s="36">
        <v>0</v>
      </c>
      <c r="BO117" s="383">
        <v>1</v>
      </c>
      <c r="BP117" s="383" t="s">
        <v>212</v>
      </c>
      <c r="BQ117" s="384"/>
      <c r="BR117" s="35">
        <v>2</v>
      </c>
      <c r="BS117" s="35" t="s">
        <v>3</v>
      </c>
      <c r="BT117" s="36">
        <v>1</v>
      </c>
      <c r="BU117" s="35">
        <v>1</v>
      </c>
      <c r="BV117" s="35" t="s">
        <v>3</v>
      </c>
      <c r="BW117" s="36">
        <v>2</v>
      </c>
      <c r="BX117" s="35">
        <v>5</v>
      </c>
      <c r="BY117" s="35" t="s">
        <v>3</v>
      </c>
      <c r="BZ117" s="36">
        <v>4</v>
      </c>
      <c r="CA117" s="35">
        <v>0</v>
      </c>
      <c r="CB117" s="35" t="s">
        <v>3</v>
      </c>
      <c r="CC117" s="36">
        <v>1</v>
      </c>
      <c r="CD117" s="35">
        <v>1</v>
      </c>
      <c r="CE117" s="35" t="s">
        <v>3</v>
      </c>
      <c r="CF117" s="36">
        <v>0</v>
      </c>
      <c r="CG117" s="35">
        <v>1</v>
      </c>
      <c r="CH117" s="35" t="s">
        <v>3</v>
      </c>
      <c r="CI117" s="36">
        <v>0</v>
      </c>
      <c r="CJ117" s="35">
        <v>1</v>
      </c>
      <c r="CK117" s="35" t="s">
        <v>3</v>
      </c>
      <c r="CL117" s="36">
        <v>0</v>
      </c>
      <c r="CM117" s="35">
        <v>2</v>
      </c>
      <c r="CN117" s="35" t="s">
        <v>3</v>
      </c>
      <c r="CO117" s="36">
        <v>0</v>
      </c>
      <c r="CP117" s="35">
        <v>1</v>
      </c>
      <c r="CQ117" s="35" t="s">
        <v>3</v>
      </c>
      <c r="CR117" s="36">
        <v>2</v>
      </c>
      <c r="CS117" s="35">
        <v>2</v>
      </c>
      <c r="CT117" s="35" t="s">
        <v>3</v>
      </c>
      <c r="CU117" s="36">
        <v>1</v>
      </c>
      <c r="CV117" s="343">
        <v>3</v>
      </c>
      <c r="CW117" s="343" t="s">
        <v>3</v>
      </c>
      <c r="CX117" s="344">
        <v>1</v>
      </c>
      <c r="CY117" s="35">
        <v>2</v>
      </c>
      <c r="CZ117" s="35" t="s">
        <v>3</v>
      </c>
      <c r="DA117" s="36">
        <v>1</v>
      </c>
      <c r="DB117" s="35">
        <v>1</v>
      </c>
      <c r="DC117" s="35" t="s">
        <v>3</v>
      </c>
      <c r="DD117" s="36">
        <v>2</v>
      </c>
      <c r="DF117" s="284">
        <f aca="true" t="shared" si="128" ref="DF117:DF123">IF(F117="",0,IF(AND(F117=I117,H117=K117),3,IF(F117-I117=H117-K117,2,IF((F117-H117)*(I117-K117)&gt;0,1,0))))</f>
        <v>0</v>
      </c>
      <c r="DI117" s="284">
        <f aca="true" t="shared" si="129" ref="DI117:DI145">IF(F117="",0,IF(AND(F117=L117,H117=N117),3,IF(F117-L117=H117-N117,2,IF((F117-H117)*(L117-N117)&gt;0,1,0))))</f>
        <v>1</v>
      </c>
      <c r="DL117" s="284">
        <f t="shared" si="112"/>
        <v>1</v>
      </c>
      <c r="DO117" s="284">
        <f t="shared" si="113"/>
        <v>0</v>
      </c>
      <c r="DR117" s="284">
        <f t="shared" si="114"/>
        <v>0</v>
      </c>
      <c r="DU117" s="284">
        <f t="shared" si="115"/>
        <v>1</v>
      </c>
      <c r="DX117" s="284">
        <f t="shared" si="116"/>
        <v>3</v>
      </c>
      <c r="EA117" s="284">
        <f t="shared" si="117"/>
        <v>3</v>
      </c>
      <c r="ED117" s="284">
        <f t="shared" si="118"/>
        <v>0</v>
      </c>
      <c r="EG117" s="284">
        <f t="shared" si="119"/>
        <v>2</v>
      </c>
      <c r="EJ117" s="284">
        <f t="shared" si="120"/>
        <v>0</v>
      </c>
      <c r="EM117" s="284">
        <f t="shared" si="121"/>
        <v>1</v>
      </c>
      <c r="EP117" s="284">
        <f t="shared" si="122"/>
        <v>3</v>
      </c>
      <c r="ES117" s="284">
        <f t="shared" si="123"/>
        <v>0</v>
      </c>
      <c r="EV117" s="284">
        <f t="shared" si="124"/>
        <v>0</v>
      </c>
      <c r="EY117" s="284">
        <f t="shared" si="125"/>
        <v>0</v>
      </c>
      <c r="EZ117" s="284">
        <f t="shared" si="127"/>
        <v>0</v>
      </c>
      <c r="FA117" s="284">
        <f t="shared" si="126"/>
        <v>3</v>
      </c>
      <c r="FB117" s="284">
        <f t="shared" si="96"/>
        <v>0</v>
      </c>
      <c r="FC117" s="284">
        <f t="shared" si="97"/>
        <v>0</v>
      </c>
      <c r="FD117" s="284">
        <f t="shared" si="110"/>
        <v>0</v>
      </c>
      <c r="FE117" s="284">
        <f t="shared" si="98"/>
        <v>3</v>
      </c>
      <c r="FF117" s="284">
        <f t="shared" si="99"/>
        <v>0</v>
      </c>
      <c r="FG117" s="284">
        <f t="shared" si="100"/>
        <v>2</v>
      </c>
      <c r="FH117" s="284">
        <f t="shared" si="101"/>
        <v>0</v>
      </c>
      <c r="FI117" s="284">
        <f t="shared" si="102"/>
        <v>0</v>
      </c>
      <c r="FJ117" s="284">
        <f t="shared" si="103"/>
        <v>0</v>
      </c>
      <c r="FK117" s="284">
        <f t="shared" si="104"/>
        <v>0</v>
      </c>
      <c r="FL117" s="284">
        <f t="shared" si="105"/>
        <v>3</v>
      </c>
      <c r="FM117" s="284">
        <f t="shared" si="106"/>
        <v>0</v>
      </c>
      <c r="FN117" s="284">
        <f t="shared" si="107"/>
        <v>0</v>
      </c>
      <c r="FO117" s="284">
        <f t="shared" si="108"/>
        <v>0</v>
      </c>
      <c r="FP117" s="284">
        <f t="shared" si="109"/>
        <v>3</v>
      </c>
    </row>
    <row r="118" spans="1:172" ht="13.5" customHeight="1">
      <c r="A118" s="51" t="s">
        <v>126</v>
      </c>
      <c r="B118" s="38"/>
      <c r="C118" s="52" t="str">
        <f>aktuell!C81</f>
        <v>Deutschland</v>
      </c>
      <c r="D118" s="38" t="s">
        <v>3</v>
      </c>
      <c r="E118" s="38" t="str">
        <f>aktuell!E81</f>
        <v>England</v>
      </c>
      <c r="F118" s="38">
        <f>IF(aktuell!F81="","",aktuell!F81)</f>
        <v>4</v>
      </c>
      <c r="G118" s="38" t="s">
        <v>3</v>
      </c>
      <c r="H118" s="399">
        <f>IF(aktuell!H81="","",aktuell!H81)</f>
        <v>1</v>
      </c>
      <c r="I118" s="38">
        <v>5</v>
      </c>
      <c r="J118" s="38" t="s">
        <v>3</v>
      </c>
      <c r="K118" s="39">
        <v>4</v>
      </c>
      <c r="L118" s="385">
        <v>2</v>
      </c>
      <c r="M118" s="385" t="s">
        <v>3</v>
      </c>
      <c r="N118" s="386">
        <v>1</v>
      </c>
      <c r="O118" s="393">
        <v>5</v>
      </c>
      <c r="P118" s="393" t="s">
        <v>3</v>
      </c>
      <c r="Q118" s="394">
        <v>3</v>
      </c>
      <c r="R118" s="38">
        <v>5</v>
      </c>
      <c r="S118" s="38" t="s">
        <v>3</v>
      </c>
      <c r="T118" s="39">
        <v>4</v>
      </c>
      <c r="U118" s="38">
        <v>2</v>
      </c>
      <c r="V118" s="38" t="s">
        <v>3</v>
      </c>
      <c r="W118" s="39">
        <v>1</v>
      </c>
      <c r="X118" s="38">
        <v>2</v>
      </c>
      <c r="Y118" s="38" t="s">
        <v>3</v>
      </c>
      <c r="Z118" s="39">
        <v>1</v>
      </c>
      <c r="AA118" s="38">
        <v>3</v>
      </c>
      <c r="AB118" s="38" t="s">
        <v>3</v>
      </c>
      <c r="AC118" s="39">
        <v>1</v>
      </c>
      <c r="AD118" s="38">
        <v>2</v>
      </c>
      <c r="AE118" s="38" t="s">
        <v>3</v>
      </c>
      <c r="AF118" s="39">
        <v>1</v>
      </c>
      <c r="AG118" s="38">
        <v>2</v>
      </c>
      <c r="AH118" s="38" t="s">
        <v>3</v>
      </c>
      <c r="AI118" s="39">
        <v>1</v>
      </c>
      <c r="AJ118" s="38">
        <v>3</v>
      </c>
      <c r="AK118" s="38" t="s">
        <v>3</v>
      </c>
      <c r="AL118" s="39">
        <v>1</v>
      </c>
      <c r="AM118" s="38">
        <v>1</v>
      </c>
      <c r="AN118" s="38" t="s">
        <v>3</v>
      </c>
      <c r="AO118" s="39">
        <v>0</v>
      </c>
      <c r="AP118" s="38">
        <v>2</v>
      </c>
      <c r="AQ118" s="38" t="s">
        <v>3</v>
      </c>
      <c r="AR118" s="39">
        <v>1</v>
      </c>
      <c r="AS118" s="38">
        <v>2</v>
      </c>
      <c r="AT118" s="38" t="s">
        <v>3</v>
      </c>
      <c r="AU118" s="39">
        <v>1</v>
      </c>
      <c r="AV118" s="38">
        <v>2</v>
      </c>
      <c r="AW118" s="38" t="s">
        <v>3</v>
      </c>
      <c r="AX118" s="39">
        <v>1</v>
      </c>
      <c r="AY118" s="38">
        <v>2</v>
      </c>
      <c r="AZ118" s="38" t="s">
        <v>3</v>
      </c>
      <c r="BA118" s="39">
        <v>1</v>
      </c>
      <c r="BB118" s="38">
        <v>1</v>
      </c>
      <c r="BC118" s="38" t="s">
        <v>3</v>
      </c>
      <c r="BD118" s="39">
        <v>0</v>
      </c>
      <c r="BF118" s="38">
        <v>6</v>
      </c>
      <c r="BG118" s="38" t="s">
        <v>3</v>
      </c>
      <c r="BH118" s="39">
        <v>5</v>
      </c>
      <c r="BI118" s="385">
        <v>2</v>
      </c>
      <c r="BJ118" s="385" t="s">
        <v>3</v>
      </c>
      <c r="BK118" s="386">
        <v>1</v>
      </c>
      <c r="BL118" s="38">
        <v>2</v>
      </c>
      <c r="BM118" s="38" t="s">
        <v>3</v>
      </c>
      <c r="BN118" s="39">
        <v>1</v>
      </c>
      <c r="BO118" s="385">
        <v>5</v>
      </c>
      <c r="BP118" s="385" t="s">
        <v>3</v>
      </c>
      <c r="BQ118" s="386">
        <v>4</v>
      </c>
      <c r="BR118" s="38">
        <v>2</v>
      </c>
      <c r="BS118" s="38" t="s">
        <v>3</v>
      </c>
      <c r="BT118" s="39">
        <v>1</v>
      </c>
      <c r="BU118" s="38">
        <v>1</v>
      </c>
      <c r="BV118" s="38" t="s">
        <v>3</v>
      </c>
      <c r="BW118" s="39">
        <v>2</v>
      </c>
      <c r="BX118" s="38">
        <v>3</v>
      </c>
      <c r="BY118" s="38" t="s">
        <v>3</v>
      </c>
      <c r="BZ118" s="39">
        <v>2</v>
      </c>
      <c r="CA118" s="38">
        <v>2</v>
      </c>
      <c r="CB118" s="38" t="s">
        <v>3</v>
      </c>
      <c r="CC118" s="39">
        <v>1</v>
      </c>
      <c r="CD118" s="38">
        <v>7</v>
      </c>
      <c r="CE118" s="38" t="s">
        <v>3</v>
      </c>
      <c r="CF118" s="39">
        <v>6</v>
      </c>
      <c r="CG118" s="38">
        <v>5</v>
      </c>
      <c r="CH118" s="38" t="s">
        <v>3</v>
      </c>
      <c r="CI118" s="39">
        <v>4</v>
      </c>
      <c r="CJ118" s="38">
        <v>3</v>
      </c>
      <c r="CK118" s="38" t="s">
        <v>3</v>
      </c>
      <c r="CL118" s="39">
        <v>2</v>
      </c>
      <c r="CM118" s="38">
        <v>3</v>
      </c>
      <c r="CN118" s="38" t="s">
        <v>3</v>
      </c>
      <c r="CO118" s="39">
        <v>1</v>
      </c>
      <c r="CP118" s="38">
        <v>2</v>
      </c>
      <c r="CQ118" s="38" t="s">
        <v>3</v>
      </c>
      <c r="CR118" s="39">
        <v>0</v>
      </c>
      <c r="CS118" s="38">
        <v>1</v>
      </c>
      <c r="CT118" s="38" t="s">
        <v>3</v>
      </c>
      <c r="CU118" s="39">
        <v>0</v>
      </c>
      <c r="CV118" s="345">
        <v>2</v>
      </c>
      <c r="CW118" s="345" t="s">
        <v>3</v>
      </c>
      <c r="CX118" s="346">
        <v>0</v>
      </c>
      <c r="CY118" s="38">
        <v>2</v>
      </c>
      <c r="CZ118" s="38" t="s">
        <v>3</v>
      </c>
      <c r="DA118" s="39">
        <v>0</v>
      </c>
      <c r="DB118" s="38">
        <v>2</v>
      </c>
      <c r="DC118" s="38" t="s">
        <v>3</v>
      </c>
      <c r="DD118" s="39">
        <v>1</v>
      </c>
      <c r="DF118" s="284">
        <f t="shared" si="128"/>
        <v>1</v>
      </c>
      <c r="DI118" s="284">
        <f t="shared" si="129"/>
        <v>1</v>
      </c>
      <c r="DL118" s="284">
        <f t="shared" si="112"/>
        <v>1</v>
      </c>
      <c r="DO118" s="284">
        <f t="shared" si="113"/>
        <v>1</v>
      </c>
      <c r="DR118" s="284">
        <f t="shared" si="114"/>
        <v>1</v>
      </c>
      <c r="DU118" s="284">
        <f t="shared" si="115"/>
        <v>1</v>
      </c>
      <c r="DX118" s="284">
        <f t="shared" si="116"/>
        <v>1</v>
      </c>
      <c r="EA118" s="284">
        <f t="shared" si="117"/>
        <v>1</v>
      </c>
      <c r="ED118" s="284">
        <f t="shared" si="118"/>
        <v>1</v>
      </c>
      <c r="EG118" s="284">
        <f t="shared" si="119"/>
        <v>1</v>
      </c>
      <c r="EJ118" s="284">
        <f t="shared" si="120"/>
        <v>1</v>
      </c>
      <c r="EM118" s="284">
        <f t="shared" si="121"/>
        <v>1</v>
      </c>
      <c r="EP118" s="284">
        <f t="shared" si="122"/>
        <v>1</v>
      </c>
      <c r="ES118" s="284">
        <f t="shared" si="123"/>
        <v>1</v>
      </c>
      <c r="EV118" s="284">
        <f t="shared" si="124"/>
        <v>1</v>
      </c>
      <c r="EY118" s="284">
        <f t="shared" si="125"/>
        <v>1</v>
      </c>
      <c r="EZ118" s="284">
        <f t="shared" si="127"/>
        <v>1</v>
      </c>
      <c r="FA118" s="284">
        <f t="shared" si="126"/>
        <v>1</v>
      </c>
      <c r="FB118" s="284">
        <f t="shared" si="96"/>
        <v>1</v>
      </c>
      <c r="FC118" s="284">
        <f t="shared" si="97"/>
        <v>1</v>
      </c>
      <c r="FD118" s="284">
        <f t="shared" si="110"/>
        <v>1</v>
      </c>
      <c r="FE118" s="284">
        <f t="shared" si="98"/>
        <v>0</v>
      </c>
      <c r="FF118" s="284">
        <f t="shared" si="99"/>
        <v>1</v>
      </c>
      <c r="FG118" s="284">
        <f t="shared" si="100"/>
        <v>1</v>
      </c>
      <c r="FH118" s="284">
        <f t="shared" si="101"/>
        <v>1</v>
      </c>
      <c r="FI118" s="284">
        <f t="shared" si="102"/>
        <v>1</v>
      </c>
      <c r="FJ118" s="284">
        <f t="shared" si="103"/>
        <v>1</v>
      </c>
      <c r="FK118" s="284">
        <f t="shared" si="104"/>
        <v>1</v>
      </c>
      <c r="FL118" s="284">
        <f t="shared" si="105"/>
        <v>1</v>
      </c>
      <c r="FM118" s="284">
        <f t="shared" si="106"/>
        <v>1</v>
      </c>
      <c r="FN118" s="284">
        <f t="shared" si="107"/>
        <v>1</v>
      </c>
      <c r="FO118" s="284">
        <f t="shared" si="108"/>
        <v>1</v>
      </c>
      <c r="FP118" s="284">
        <f t="shared" si="109"/>
        <v>1</v>
      </c>
    </row>
    <row r="119" spans="1:172" ht="13.5" customHeight="1">
      <c r="A119" s="49" t="s">
        <v>127</v>
      </c>
      <c r="B119" s="35"/>
      <c r="C119" s="50" t="str">
        <f>aktuell!C82</f>
        <v>Argentinien</v>
      </c>
      <c r="D119" s="35" t="s">
        <v>3</v>
      </c>
      <c r="E119" s="35" t="str">
        <f>aktuell!E82</f>
        <v>Mexiko</v>
      </c>
      <c r="F119" s="35">
        <f>IF(aktuell!F82="","",aktuell!F82)</f>
        <v>3</v>
      </c>
      <c r="G119" s="35" t="s">
        <v>3</v>
      </c>
      <c r="H119" s="398">
        <f>IF(aktuell!H82="","",aktuell!H82)</f>
        <v>1</v>
      </c>
      <c r="I119" s="35">
        <v>3</v>
      </c>
      <c r="J119" s="35" t="s">
        <v>3</v>
      </c>
      <c r="K119" s="36">
        <v>1</v>
      </c>
      <c r="L119" s="383">
        <v>3</v>
      </c>
      <c r="M119" s="383" t="s">
        <v>3</v>
      </c>
      <c r="N119" s="384">
        <v>1</v>
      </c>
      <c r="O119" s="391">
        <v>4</v>
      </c>
      <c r="P119" s="391" t="s">
        <v>3</v>
      </c>
      <c r="Q119" s="392">
        <v>1</v>
      </c>
      <c r="R119" s="35">
        <v>1</v>
      </c>
      <c r="S119" s="35" t="s">
        <v>3</v>
      </c>
      <c r="T119" s="36">
        <v>2</v>
      </c>
      <c r="U119" s="35">
        <v>3</v>
      </c>
      <c r="V119" s="35" t="s">
        <v>3</v>
      </c>
      <c r="W119" s="36">
        <v>2</v>
      </c>
      <c r="X119" s="35">
        <v>2</v>
      </c>
      <c r="Y119" s="35" t="s">
        <v>3</v>
      </c>
      <c r="Z119" s="36">
        <v>1</v>
      </c>
      <c r="AA119" s="35">
        <v>1</v>
      </c>
      <c r="AB119" s="35" t="s">
        <v>3</v>
      </c>
      <c r="AC119" s="36">
        <v>2</v>
      </c>
      <c r="AD119" s="35">
        <v>2</v>
      </c>
      <c r="AE119" s="35" t="s">
        <v>3</v>
      </c>
      <c r="AF119" s="36">
        <v>0</v>
      </c>
      <c r="AG119" s="35">
        <v>3</v>
      </c>
      <c r="AH119" s="35" t="s">
        <v>3</v>
      </c>
      <c r="AI119" s="36">
        <v>1</v>
      </c>
      <c r="AJ119" s="35">
        <v>2</v>
      </c>
      <c r="AK119" s="35" t="s">
        <v>3</v>
      </c>
      <c r="AL119" s="36">
        <v>0</v>
      </c>
      <c r="AM119" s="35">
        <v>3</v>
      </c>
      <c r="AN119" s="35" t="s">
        <v>3</v>
      </c>
      <c r="AO119" s="36">
        <v>2</v>
      </c>
      <c r="AP119" s="35">
        <v>3</v>
      </c>
      <c r="AQ119" s="35" t="s">
        <v>3</v>
      </c>
      <c r="AR119" s="36">
        <v>0</v>
      </c>
      <c r="AS119" s="35">
        <v>3</v>
      </c>
      <c r="AT119" s="35" t="s">
        <v>3</v>
      </c>
      <c r="AU119" s="36">
        <v>1</v>
      </c>
      <c r="AV119" s="35">
        <v>2</v>
      </c>
      <c r="AW119" s="35" t="s">
        <v>3</v>
      </c>
      <c r="AX119" s="36">
        <v>0</v>
      </c>
      <c r="AY119" s="35">
        <v>1</v>
      </c>
      <c r="AZ119" s="35" t="s">
        <v>3</v>
      </c>
      <c r="BA119" s="36">
        <v>0</v>
      </c>
      <c r="BB119" s="35">
        <v>2</v>
      </c>
      <c r="BC119" s="35" t="s">
        <v>3</v>
      </c>
      <c r="BD119" s="36">
        <v>0</v>
      </c>
      <c r="BF119" s="35">
        <v>3</v>
      </c>
      <c r="BG119" s="35" t="s">
        <v>3</v>
      </c>
      <c r="BH119" s="36">
        <v>1</v>
      </c>
      <c r="BI119" s="383">
        <v>3</v>
      </c>
      <c r="BJ119" s="383" t="s">
        <v>3</v>
      </c>
      <c r="BK119" s="384">
        <v>0</v>
      </c>
      <c r="BL119" s="35">
        <v>3</v>
      </c>
      <c r="BM119" s="35" t="s">
        <v>3</v>
      </c>
      <c r="BN119" s="36">
        <v>1</v>
      </c>
      <c r="BO119" s="383">
        <v>2</v>
      </c>
      <c r="BP119" s="383" t="s">
        <v>3</v>
      </c>
      <c r="BQ119" s="384">
        <v>1</v>
      </c>
      <c r="BR119" s="35">
        <v>5</v>
      </c>
      <c r="BS119" s="35" t="s">
        <v>3</v>
      </c>
      <c r="BT119" s="36">
        <v>3</v>
      </c>
      <c r="BU119" s="35">
        <v>2</v>
      </c>
      <c r="BV119" s="35" t="s">
        <v>3</v>
      </c>
      <c r="BW119" s="36">
        <v>0</v>
      </c>
      <c r="BX119" s="35">
        <v>1</v>
      </c>
      <c r="BY119" s="35" t="s">
        <v>3</v>
      </c>
      <c r="BZ119" s="36">
        <v>0</v>
      </c>
      <c r="CA119" s="35">
        <v>3</v>
      </c>
      <c r="CB119" s="35" t="s">
        <v>3</v>
      </c>
      <c r="CC119" s="36">
        <v>0</v>
      </c>
      <c r="CD119" s="35">
        <v>3</v>
      </c>
      <c r="CE119" s="35" t="s">
        <v>3</v>
      </c>
      <c r="CF119" s="36">
        <v>1</v>
      </c>
      <c r="CG119" s="35">
        <v>3</v>
      </c>
      <c r="CH119" s="35" t="s">
        <v>3</v>
      </c>
      <c r="CI119" s="36">
        <v>1</v>
      </c>
      <c r="CJ119" s="35">
        <v>6</v>
      </c>
      <c r="CK119" s="35" t="s">
        <v>3</v>
      </c>
      <c r="CL119" s="36">
        <v>5</v>
      </c>
      <c r="CM119" s="35">
        <v>2</v>
      </c>
      <c r="CN119" s="35" t="s">
        <v>3</v>
      </c>
      <c r="CO119" s="36">
        <v>1</v>
      </c>
      <c r="CP119" s="35">
        <v>2</v>
      </c>
      <c r="CQ119" s="35" t="s">
        <v>3</v>
      </c>
      <c r="CR119" s="36">
        <v>1</v>
      </c>
      <c r="CS119" s="35">
        <v>2</v>
      </c>
      <c r="CT119" s="35" t="s">
        <v>3</v>
      </c>
      <c r="CU119" s="36">
        <v>1</v>
      </c>
      <c r="CV119" s="343">
        <v>4</v>
      </c>
      <c r="CW119" s="343" t="s">
        <v>3</v>
      </c>
      <c r="CX119" s="344">
        <v>3</v>
      </c>
      <c r="CY119" s="35">
        <v>3</v>
      </c>
      <c r="CZ119" s="35" t="s">
        <v>3</v>
      </c>
      <c r="DA119" s="36">
        <v>1</v>
      </c>
      <c r="DB119" s="35">
        <v>2</v>
      </c>
      <c r="DC119" s="35" t="s">
        <v>3</v>
      </c>
      <c r="DD119" s="36">
        <v>1</v>
      </c>
      <c r="DF119" s="284">
        <f t="shared" si="128"/>
        <v>3</v>
      </c>
      <c r="DI119" s="284">
        <f t="shared" si="129"/>
        <v>3</v>
      </c>
      <c r="DL119" s="284">
        <f t="shared" si="112"/>
        <v>1</v>
      </c>
      <c r="DO119" s="284">
        <f t="shared" si="113"/>
        <v>0</v>
      </c>
      <c r="DR119" s="284">
        <f t="shared" si="114"/>
        <v>1</v>
      </c>
      <c r="DU119" s="284">
        <f t="shared" si="115"/>
        <v>1</v>
      </c>
      <c r="DX119" s="284">
        <f t="shared" si="116"/>
        <v>0</v>
      </c>
      <c r="EA119" s="284">
        <f t="shared" si="117"/>
        <v>2</v>
      </c>
      <c r="ED119" s="284">
        <f t="shared" si="118"/>
        <v>3</v>
      </c>
      <c r="EG119" s="284">
        <f t="shared" si="119"/>
        <v>2</v>
      </c>
      <c r="EJ119" s="284">
        <f t="shared" si="120"/>
        <v>1</v>
      </c>
      <c r="EM119" s="284">
        <f t="shared" si="121"/>
        <v>1</v>
      </c>
      <c r="EP119" s="284">
        <f t="shared" si="122"/>
        <v>3</v>
      </c>
      <c r="ES119" s="284">
        <f t="shared" si="123"/>
        <v>2</v>
      </c>
      <c r="EV119" s="284">
        <f t="shared" si="124"/>
        <v>1</v>
      </c>
      <c r="EY119" s="284">
        <f t="shared" si="125"/>
        <v>2</v>
      </c>
      <c r="EZ119" s="284">
        <f t="shared" si="127"/>
        <v>3</v>
      </c>
      <c r="FA119" s="284">
        <f t="shared" si="126"/>
        <v>1</v>
      </c>
      <c r="FB119" s="284">
        <f t="shared" si="96"/>
        <v>3</v>
      </c>
      <c r="FC119" s="284">
        <f t="shared" si="97"/>
        <v>1</v>
      </c>
      <c r="FD119" s="284">
        <f t="shared" si="110"/>
        <v>2</v>
      </c>
      <c r="FE119" s="284">
        <f t="shared" si="98"/>
        <v>2</v>
      </c>
      <c r="FF119" s="284">
        <f t="shared" si="99"/>
        <v>1</v>
      </c>
      <c r="FG119" s="284">
        <f t="shared" si="100"/>
        <v>1</v>
      </c>
      <c r="FH119" s="284">
        <f t="shared" si="101"/>
        <v>3</v>
      </c>
      <c r="FI119" s="284">
        <f t="shared" si="102"/>
        <v>3</v>
      </c>
      <c r="FJ119" s="284">
        <f t="shared" si="103"/>
        <v>1</v>
      </c>
      <c r="FK119" s="284">
        <f t="shared" si="104"/>
        <v>1</v>
      </c>
      <c r="FL119" s="284">
        <f t="shared" si="105"/>
        <v>1</v>
      </c>
      <c r="FM119" s="284">
        <f t="shared" si="106"/>
        <v>1</v>
      </c>
      <c r="FN119" s="284">
        <f t="shared" si="107"/>
        <v>1</v>
      </c>
      <c r="FO119" s="284">
        <f t="shared" si="108"/>
        <v>3</v>
      </c>
      <c r="FP119" s="284">
        <f t="shared" si="109"/>
        <v>1</v>
      </c>
    </row>
    <row r="120" spans="1:172" ht="13.5" customHeight="1">
      <c r="A120" s="51" t="s">
        <v>128</v>
      </c>
      <c r="B120" s="38"/>
      <c r="C120" s="52" t="str">
        <f>aktuell!C83</f>
        <v>Niederlande</v>
      </c>
      <c r="D120" s="38" t="s">
        <v>3</v>
      </c>
      <c r="E120" s="82" t="str">
        <f>aktuell!E83</f>
        <v>Slowakei</v>
      </c>
      <c r="F120" s="38">
        <f>IF(aktuell!F83="","",aktuell!F83)</f>
        <v>2</v>
      </c>
      <c r="G120" s="38" t="s">
        <v>3</v>
      </c>
      <c r="H120" s="399">
        <f>IF(aktuell!H83="","",aktuell!H83)</f>
        <v>1</v>
      </c>
      <c r="I120" s="38">
        <v>2</v>
      </c>
      <c r="J120" s="38" t="s">
        <v>3</v>
      </c>
      <c r="K120" s="39">
        <v>1</v>
      </c>
      <c r="L120" s="385">
        <v>2</v>
      </c>
      <c r="M120" s="385" t="s">
        <v>3</v>
      </c>
      <c r="N120" s="386">
        <v>0</v>
      </c>
      <c r="O120" s="393">
        <v>2</v>
      </c>
      <c r="P120" s="393" t="s">
        <v>3</v>
      </c>
      <c r="Q120" s="394">
        <v>1</v>
      </c>
      <c r="R120" s="38">
        <v>2</v>
      </c>
      <c r="S120" s="38" t="s">
        <v>3</v>
      </c>
      <c r="T120" s="39">
        <v>0</v>
      </c>
      <c r="U120" s="38">
        <v>3</v>
      </c>
      <c r="V120" s="38" t="s">
        <v>3</v>
      </c>
      <c r="W120" s="39">
        <v>1</v>
      </c>
      <c r="X120" s="38">
        <v>2</v>
      </c>
      <c r="Y120" s="38" t="s">
        <v>3</v>
      </c>
      <c r="Z120" s="39">
        <v>0</v>
      </c>
      <c r="AA120" s="38">
        <v>2</v>
      </c>
      <c r="AB120" s="38" t="s">
        <v>3</v>
      </c>
      <c r="AC120" s="39">
        <v>0</v>
      </c>
      <c r="AD120" s="38">
        <v>3</v>
      </c>
      <c r="AE120" s="38" t="s">
        <v>3</v>
      </c>
      <c r="AF120" s="39">
        <v>1</v>
      </c>
      <c r="AG120" s="38">
        <v>2</v>
      </c>
      <c r="AH120" s="38" t="s">
        <v>3</v>
      </c>
      <c r="AI120" s="39">
        <v>0</v>
      </c>
      <c r="AJ120" s="38">
        <v>1</v>
      </c>
      <c r="AK120" s="38" t="s">
        <v>3</v>
      </c>
      <c r="AL120" s="39">
        <v>0</v>
      </c>
      <c r="AM120" s="38">
        <v>1</v>
      </c>
      <c r="AN120" s="38" t="s">
        <v>3</v>
      </c>
      <c r="AO120" s="39">
        <v>0</v>
      </c>
      <c r="AP120" s="38">
        <v>1</v>
      </c>
      <c r="AQ120" s="38" t="s">
        <v>3</v>
      </c>
      <c r="AR120" s="39">
        <v>2</v>
      </c>
      <c r="AS120" s="38">
        <v>3</v>
      </c>
      <c r="AT120" s="38" t="s">
        <v>3</v>
      </c>
      <c r="AU120" s="39">
        <v>1</v>
      </c>
      <c r="AV120" s="38">
        <v>3</v>
      </c>
      <c r="AW120" s="38" t="s">
        <v>3</v>
      </c>
      <c r="AX120" s="39">
        <v>1</v>
      </c>
      <c r="AY120" s="38">
        <v>1</v>
      </c>
      <c r="AZ120" s="38" t="s">
        <v>3</v>
      </c>
      <c r="BA120" s="39">
        <v>0</v>
      </c>
      <c r="BB120" s="38">
        <v>2</v>
      </c>
      <c r="BC120" s="38" t="s">
        <v>3</v>
      </c>
      <c r="BD120" s="39">
        <v>1</v>
      </c>
      <c r="BF120" s="38">
        <v>3</v>
      </c>
      <c r="BG120" s="38" t="s">
        <v>3</v>
      </c>
      <c r="BH120" s="39">
        <v>0</v>
      </c>
      <c r="BI120" s="385">
        <v>2</v>
      </c>
      <c r="BJ120" s="385" t="s">
        <v>3</v>
      </c>
      <c r="BK120" s="386">
        <v>0</v>
      </c>
      <c r="BL120" s="38">
        <v>2</v>
      </c>
      <c r="BM120" s="38" t="s">
        <v>3</v>
      </c>
      <c r="BN120" s="39">
        <v>0</v>
      </c>
      <c r="BO120" s="385">
        <v>2</v>
      </c>
      <c r="BP120" s="385" t="s">
        <v>3</v>
      </c>
      <c r="BQ120" s="386">
        <v>0</v>
      </c>
      <c r="BR120" s="38">
        <v>3</v>
      </c>
      <c r="BS120" s="38" t="s">
        <v>3</v>
      </c>
      <c r="BT120" s="39">
        <v>1</v>
      </c>
      <c r="BU120" s="38">
        <v>2</v>
      </c>
      <c r="BV120" s="38" t="s">
        <v>3</v>
      </c>
      <c r="BW120" s="39">
        <v>0</v>
      </c>
      <c r="BX120" s="38">
        <v>2</v>
      </c>
      <c r="BY120" s="38" t="s">
        <v>3</v>
      </c>
      <c r="BZ120" s="39">
        <v>1</v>
      </c>
      <c r="CA120" s="38">
        <v>2</v>
      </c>
      <c r="CB120" s="38" t="s">
        <v>3</v>
      </c>
      <c r="CC120" s="39">
        <v>0</v>
      </c>
      <c r="CD120" s="38">
        <v>3</v>
      </c>
      <c r="CE120" s="38" t="s">
        <v>3</v>
      </c>
      <c r="CF120" s="39">
        <v>0</v>
      </c>
      <c r="CG120" s="38">
        <v>3</v>
      </c>
      <c r="CH120" s="38" t="s">
        <v>3</v>
      </c>
      <c r="CI120" s="39">
        <v>1</v>
      </c>
      <c r="CJ120" s="38">
        <v>2</v>
      </c>
      <c r="CK120" s="38" t="s">
        <v>3</v>
      </c>
      <c r="CL120" s="39">
        <v>1</v>
      </c>
      <c r="CM120" s="38">
        <v>3</v>
      </c>
      <c r="CN120" s="38" t="s">
        <v>3</v>
      </c>
      <c r="CO120" s="39">
        <v>1</v>
      </c>
      <c r="CP120" s="38">
        <v>1</v>
      </c>
      <c r="CQ120" s="38" t="s">
        <v>3</v>
      </c>
      <c r="CR120" s="39">
        <v>0</v>
      </c>
      <c r="CS120" s="38">
        <v>2</v>
      </c>
      <c r="CT120" s="38" t="s">
        <v>3</v>
      </c>
      <c r="CU120" s="39">
        <v>0</v>
      </c>
      <c r="CV120" s="345">
        <v>3</v>
      </c>
      <c r="CW120" s="345" t="s">
        <v>3</v>
      </c>
      <c r="CX120" s="346">
        <v>0</v>
      </c>
      <c r="CY120" s="38">
        <v>0</v>
      </c>
      <c r="CZ120" s="38" t="s">
        <v>3</v>
      </c>
      <c r="DA120" s="39">
        <v>1</v>
      </c>
      <c r="DB120" s="38">
        <v>3</v>
      </c>
      <c r="DC120" s="38" t="s">
        <v>3</v>
      </c>
      <c r="DD120" s="39">
        <v>1</v>
      </c>
      <c r="DF120" s="284">
        <f t="shared" si="128"/>
        <v>3</v>
      </c>
      <c r="DI120" s="284">
        <f t="shared" si="129"/>
        <v>1</v>
      </c>
      <c r="DL120" s="284">
        <f t="shared" si="112"/>
        <v>3</v>
      </c>
      <c r="DO120" s="284">
        <f t="shared" si="113"/>
        <v>1</v>
      </c>
      <c r="DR120" s="284">
        <f t="shared" si="114"/>
        <v>1</v>
      </c>
      <c r="DU120" s="284">
        <f t="shared" si="115"/>
        <v>1</v>
      </c>
      <c r="DX120" s="284">
        <f t="shared" si="116"/>
        <v>1</v>
      </c>
      <c r="EA120" s="284">
        <f t="shared" si="117"/>
        <v>1</v>
      </c>
      <c r="ED120" s="284">
        <f t="shared" si="118"/>
        <v>1</v>
      </c>
      <c r="EG120" s="284">
        <f t="shared" si="119"/>
        <v>2</v>
      </c>
      <c r="EJ120" s="284">
        <f t="shared" si="120"/>
        <v>2</v>
      </c>
      <c r="EM120" s="284">
        <f t="shared" si="121"/>
        <v>0</v>
      </c>
      <c r="EP120" s="284">
        <f t="shared" si="122"/>
        <v>1</v>
      </c>
      <c r="ES120" s="284">
        <f t="shared" si="123"/>
        <v>1</v>
      </c>
      <c r="EV120" s="284">
        <f t="shared" si="124"/>
        <v>2</v>
      </c>
      <c r="EY120" s="284">
        <f t="shared" si="125"/>
        <v>3</v>
      </c>
      <c r="EZ120" s="284">
        <f t="shared" si="127"/>
        <v>1</v>
      </c>
      <c r="FA120" s="284">
        <f t="shared" si="126"/>
        <v>1</v>
      </c>
      <c r="FB120" s="284">
        <f t="shared" si="96"/>
        <v>1</v>
      </c>
      <c r="FC120" s="284">
        <f t="shared" si="97"/>
        <v>1</v>
      </c>
      <c r="FD120" s="284">
        <f t="shared" si="110"/>
        <v>1</v>
      </c>
      <c r="FE120" s="284">
        <f t="shared" si="98"/>
        <v>1</v>
      </c>
      <c r="FF120" s="284">
        <f t="shared" si="99"/>
        <v>3</v>
      </c>
      <c r="FG120" s="284">
        <f t="shared" si="100"/>
        <v>1</v>
      </c>
      <c r="FH120" s="284">
        <f t="shared" si="101"/>
        <v>1</v>
      </c>
      <c r="FI120" s="284">
        <f t="shared" si="102"/>
        <v>1</v>
      </c>
      <c r="FJ120" s="284">
        <f t="shared" si="103"/>
        <v>3</v>
      </c>
      <c r="FK120" s="284">
        <f t="shared" si="104"/>
        <v>1</v>
      </c>
      <c r="FL120" s="284">
        <f t="shared" si="105"/>
        <v>2</v>
      </c>
      <c r="FM120" s="284">
        <f t="shared" si="106"/>
        <v>1</v>
      </c>
      <c r="FN120" s="284">
        <f t="shared" si="107"/>
        <v>1</v>
      </c>
      <c r="FO120" s="284">
        <f t="shared" si="108"/>
        <v>0</v>
      </c>
      <c r="FP120" s="284">
        <f t="shared" si="109"/>
        <v>1</v>
      </c>
    </row>
    <row r="121" spans="1:172" ht="16.5" customHeight="1">
      <c r="A121" s="49" t="s">
        <v>129</v>
      </c>
      <c r="B121" s="35"/>
      <c r="C121" s="50" t="str">
        <f>aktuell!C84</f>
        <v>Brasilien</v>
      </c>
      <c r="D121" s="35" t="s">
        <v>3</v>
      </c>
      <c r="E121" s="35" t="str">
        <f>aktuell!E84</f>
        <v>Chile</v>
      </c>
      <c r="F121" s="35">
        <f>IF(aktuell!F84="","",aktuell!F84)</f>
        <v>3</v>
      </c>
      <c r="G121" s="35" t="s">
        <v>3</v>
      </c>
      <c r="H121" s="398">
        <f>IF(aktuell!H84="","",aktuell!H84)</f>
        <v>0</v>
      </c>
      <c r="I121" s="35">
        <v>2</v>
      </c>
      <c r="J121" s="35" t="s">
        <v>3</v>
      </c>
      <c r="K121" s="36">
        <v>1</v>
      </c>
      <c r="L121" s="383">
        <v>2</v>
      </c>
      <c r="M121" s="383" t="s">
        <v>3</v>
      </c>
      <c r="N121" s="384">
        <v>0</v>
      </c>
      <c r="O121" s="391">
        <v>3</v>
      </c>
      <c r="P121" s="391" t="s">
        <v>3</v>
      </c>
      <c r="Q121" s="392">
        <v>2</v>
      </c>
      <c r="R121" s="35">
        <v>3</v>
      </c>
      <c r="S121" s="35" t="s">
        <v>3</v>
      </c>
      <c r="T121" s="36">
        <v>0</v>
      </c>
      <c r="U121" s="35">
        <v>2</v>
      </c>
      <c r="V121" s="35" t="s">
        <v>3</v>
      </c>
      <c r="W121" s="36">
        <v>1</v>
      </c>
      <c r="X121" s="35">
        <v>3</v>
      </c>
      <c r="Y121" s="35" t="s">
        <v>3</v>
      </c>
      <c r="Z121" s="36">
        <v>0</v>
      </c>
      <c r="AA121" s="35">
        <v>1</v>
      </c>
      <c r="AB121" s="35" t="s">
        <v>3</v>
      </c>
      <c r="AC121" s="36">
        <v>2</v>
      </c>
      <c r="AD121" s="35">
        <v>3</v>
      </c>
      <c r="AE121" s="35" t="s">
        <v>3</v>
      </c>
      <c r="AF121" s="36">
        <v>1</v>
      </c>
      <c r="AG121" s="35">
        <v>3</v>
      </c>
      <c r="AH121" s="35" t="s">
        <v>3</v>
      </c>
      <c r="AI121" s="36">
        <v>0</v>
      </c>
      <c r="AJ121" s="35">
        <v>1</v>
      </c>
      <c r="AK121" s="35" t="s">
        <v>3</v>
      </c>
      <c r="AL121" s="36">
        <v>0</v>
      </c>
      <c r="AM121" s="35">
        <v>3</v>
      </c>
      <c r="AN121" s="35" t="s">
        <v>3</v>
      </c>
      <c r="AO121" s="36">
        <v>1</v>
      </c>
      <c r="AP121" s="35">
        <v>2</v>
      </c>
      <c r="AQ121" s="35" t="s">
        <v>3</v>
      </c>
      <c r="AR121" s="36">
        <v>0</v>
      </c>
      <c r="AS121" s="35">
        <v>2</v>
      </c>
      <c r="AT121" s="35" t="s">
        <v>3</v>
      </c>
      <c r="AU121" s="36">
        <v>1</v>
      </c>
      <c r="AV121" s="35">
        <v>1</v>
      </c>
      <c r="AW121" s="35" t="s">
        <v>3</v>
      </c>
      <c r="AX121" s="36">
        <v>2</v>
      </c>
      <c r="AY121" s="35">
        <v>3</v>
      </c>
      <c r="AZ121" s="35" t="s">
        <v>3</v>
      </c>
      <c r="BA121" s="36">
        <v>0</v>
      </c>
      <c r="BB121" s="35">
        <v>2</v>
      </c>
      <c r="BC121" s="35" t="s">
        <v>3</v>
      </c>
      <c r="BD121" s="36">
        <v>0</v>
      </c>
      <c r="BF121" s="35">
        <v>2</v>
      </c>
      <c r="BG121" s="35" t="s">
        <v>3</v>
      </c>
      <c r="BH121" s="36">
        <v>1</v>
      </c>
      <c r="BI121" s="383">
        <v>4</v>
      </c>
      <c r="BJ121" s="383" t="s">
        <v>3</v>
      </c>
      <c r="BK121" s="384">
        <v>1</v>
      </c>
      <c r="BL121" s="35">
        <v>1</v>
      </c>
      <c r="BM121" s="35" t="s">
        <v>3</v>
      </c>
      <c r="BN121" s="36">
        <v>3</v>
      </c>
      <c r="BO121" s="383">
        <v>2</v>
      </c>
      <c r="BP121" s="383" t="s">
        <v>3</v>
      </c>
      <c r="BQ121" s="384">
        <v>0</v>
      </c>
      <c r="BR121" s="35">
        <v>3</v>
      </c>
      <c r="BS121" s="35" t="s">
        <v>3</v>
      </c>
      <c r="BT121" s="36">
        <v>1</v>
      </c>
      <c r="BU121" s="35">
        <v>2</v>
      </c>
      <c r="BV121" s="35" t="s">
        <v>3</v>
      </c>
      <c r="BW121" s="36">
        <v>0</v>
      </c>
      <c r="BX121" s="35">
        <v>4</v>
      </c>
      <c r="BY121" s="35" t="s">
        <v>3</v>
      </c>
      <c r="BZ121" s="36">
        <v>1</v>
      </c>
      <c r="CA121" s="35">
        <v>3</v>
      </c>
      <c r="CB121" s="35" t="s">
        <v>3</v>
      </c>
      <c r="CC121" s="36">
        <v>0</v>
      </c>
      <c r="CD121" s="35">
        <v>3</v>
      </c>
      <c r="CE121" s="35" t="s">
        <v>3</v>
      </c>
      <c r="CF121" s="36">
        <v>1</v>
      </c>
      <c r="CG121" s="35">
        <v>2</v>
      </c>
      <c r="CH121" s="35" t="s">
        <v>3</v>
      </c>
      <c r="CI121" s="36">
        <v>1</v>
      </c>
      <c r="CJ121" s="35">
        <v>1</v>
      </c>
      <c r="CK121" s="35" t="s">
        <v>3</v>
      </c>
      <c r="CL121" s="36">
        <v>2</v>
      </c>
      <c r="CM121" s="35">
        <v>2</v>
      </c>
      <c r="CN121" s="35" t="s">
        <v>3</v>
      </c>
      <c r="CO121" s="36">
        <v>0</v>
      </c>
      <c r="CP121" s="35">
        <v>3</v>
      </c>
      <c r="CQ121" s="35" t="s">
        <v>3</v>
      </c>
      <c r="CR121" s="36">
        <v>0</v>
      </c>
      <c r="CS121" s="35">
        <v>2</v>
      </c>
      <c r="CT121" s="35" t="s">
        <v>3</v>
      </c>
      <c r="CU121" s="36">
        <v>1</v>
      </c>
      <c r="CV121" s="343">
        <v>2</v>
      </c>
      <c r="CW121" s="343" t="s">
        <v>3</v>
      </c>
      <c r="CX121" s="344">
        <v>1</v>
      </c>
      <c r="CY121" s="35">
        <v>3</v>
      </c>
      <c r="CZ121" s="35" t="s">
        <v>3</v>
      </c>
      <c r="DA121" s="36">
        <v>1</v>
      </c>
      <c r="DB121" s="35">
        <v>2</v>
      </c>
      <c r="DC121" s="35" t="s">
        <v>3</v>
      </c>
      <c r="DD121" s="36">
        <v>3</v>
      </c>
      <c r="DF121" s="284">
        <f t="shared" si="128"/>
        <v>1</v>
      </c>
      <c r="DI121" s="284">
        <f t="shared" si="129"/>
        <v>1</v>
      </c>
      <c r="DL121" s="284">
        <f t="shared" si="112"/>
        <v>1</v>
      </c>
      <c r="DO121" s="284">
        <f t="shared" si="113"/>
        <v>3</v>
      </c>
      <c r="DR121" s="284">
        <f t="shared" si="114"/>
        <v>1</v>
      </c>
      <c r="DU121" s="284">
        <f t="shared" si="115"/>
        <v>3</v>
      </c>
      <c r="DX121" s="284">
        <f t="shared" si="116"/>
        <v>0</v>
      </c>
      <c r="EA121" s="284">
        <f t="shared" si="117"/>
        <v>1</v>
      </c>
      <c r="ED121" s="284">
        <f t="shared" si="118"/>
        <v>3</v>
      </c>
      <c r="EG121" s="284">
        <f t="shared" si="119"/>
        <v>1</v>
      </c>
      <c r="EJ121" s="284">
        <f t="shared" si="120"/>
        <v>1</v>
      </c>
      <c r="EM121" s="284">
        <f t="shared" si="121"/>
        <v>1</v>
      </c>
      <c r="EP121" s="284">
        <f t="shared" si="122"/>
        <v>1</v>
      </c>
      <c r="ES121" s="284">
        <f t="shared" si="123"/>
        <v>0</v>
      </c>
      <c r="EV121" s="284">
        <f t="shared" si="124"/>
        <v>3</v>
      </c>
      <c r="EY121" s="284">
        <f t="shared" si="125"/>
        <v>1</v>
      </c>
      <c r="EZ121" s="284">
        <f t="shared" si="127"/>
        <v>1</v>
      </c>
      <c r="FA121" s="284">
        <f t="shared" si="126"/>
        <v>2</v>
      </c>
      <c r="FB121" s="284">
        <f t="shared" si="96"/>
        <v>0</v>
      </c>
      <c r="FC121" s="284">
        <f t="shared" si="97"/>
        <v>1</v>
      </c>
      <c r="FD121" s="284">
        <f t="shared" si="110"/>
        <v>1</v>
      </c>
      <c r="FE121" s="284">
        <f t="shared" si="98"/>
        <v>1</v>
      </c>
      <c r="FF121" s="284">
        <f t="shared" si="99"/>
        <v>2</v>
      </c>
      <c r="FG121" s="284">
        <f t="shared" si="100"/>
        <v>3</v>
      </c>
      <c r="FH121" s="284">
        <f t="shared" si="101"/>
        <v>1</v>
      </c>
      <c r="FI121" s="284">
        <f t="shared" si="102"/>
        <v>1</v>
      </c>
      <c r="FJ121" s="284">
        <f t="shared" si="103"/>
        <v>0</v>
      </c>
      <c r="FK121" s="284">
        <f t="shared" si="104"/>
        <v>1</v>
      </c>
      <c r="FL121" s="284">
        <f t="shared" si="105"/>
        <v>3</v>
      </c>
      <c r="FM121" s="284">
        <f t="shared" si="106"/>
        <v>1</v>
      </c>
      <c r="FN121" s="284">
        <f t="shared" si="107"/>
        <v>1</v>
      </c>
      <c r="FO121" s="284">
        <f t="shared" si="108"/>
        <v>1</v>
      </c>
      <c r="FP121" s="284">
        <f t="shared" si="109"/>
        <v>0</v>
      </c>
    </row>
    <row r="122" spans="1:172" ht="13.5" customHeight="1">
      <c r="A122" s="51" t="s">
        <v>130</v>
      </c>
      <c r="B122" s="38"/>
      <c r="C122" s="52" t="str">
        <f>aktuell!C85</f>
        <v>Paraguay</v>
      </c>
      <c r="D122" s="38" t="s">
        <v>3</v>
      </c>
      <c r="E122" s="38" t="str">
        <f>aktuell!E85</f>
        <v>Japan</v>
      </c>
      <c r="F122" s="38">
        <f>IF(aktuell!F85="","",aktuell!F85)</f>
        <v>5</v>
      </c>
      <c r="G122" s="38" t="s">
        <v>3</v>
      </c>
      <c r="H122" s="399">
        <f>IF(aktuell!H85="","",aktuell!H85)</f>
        <v>3</v>
      </c>
      <c r="I122" s="38">
        <v>3</v>
      </c>
      <c r="J122" s="38" t="s">
        <v>3</v>
      </c>
      <c r="K122" s="39">
        <v>5</v>
      </c>
      <c r="L122" s="385">
        <v>2</v>
      </c>
      <c r="M122" s="385" t="s">
        <v>3</v>
      </c>
      <c r="N122" s="386">
        <v>1</v>
      </c>
      <c r="O122" s="393">
        <v>1</v>
      </c>
      <c r="P122" s="393" t="s">
        <v>3</v>
      </c>
      <c r="Q122" s="394">
        <v>2</v>
      </c>
      <c r="R122" s="38">
        <v>1</v>
      </c>
      <c r="S122" s="38" t="s">
        <v>3</v>
      </c>
      <c r="T122" s="39">
        <v>2</v>
      </c>
      <c r="U122" s="38">
        <v>2</v>
      </c>
      <c r="V122" s="38" t="s">
        <v>3</v>
      </c>
      <c r="W122" s="39">
        <v>3</v>
      </c>
      <c r="X122" s="38">
        <v>2</v>
      </c>
      <c r="Y122" s="38" t="s">
        <v>3</v>
      </c>
      <c r="Z122" s="39">
        <v>0</v>
      </c>
      <c r="AA122" s="38">
        <v>1</v>
      </c>
      <c r="AB122" s="38" t="s">
        <v>3</v>
      </c>
      <c r="AC122" s="39">
        <v>2</v>
      </c>
      <c r="AD122" s="38">
        <v>1</v>
      </c>
      <c r="AE122" s="38" t="s">
        <v>3</v>
      </c>
      <c r="AF122" s="39">
        <v>0</v>
      </c>
      <c r="AG122" s="38">
        <v>1</v>
      </c>
      <c r="AH122" s="38" t="s">
        <v>3</v>
      </c>
      <c r="AI122" s="39">
        <v>0</v>
      </c>
      <c r="AJ122" s="38">
        <v>2</v>
      </c>
      <c r="AK122" s="38" t="s">
        <v>3</v>
      </c>
      <c r="AL122" s="39">
        <v>3</v>
      </c>
      <c r="AM122" s="38">
        <v>1</v>
      </c>
      <c r="AN122" s="38" t="s">
        <v>3</v>
      </c>
      <c r="AO122" s="39">
        <v>0</v>
      </c>
      <c r="AP122" s="38">
        <v>3</v>
      </c>
      <c r="AQ122" s="38" t="s">
        <v>3</v>
      </c>
      <c r="AR122" s="39">
        <v>1</v>
      </c>
      <c r="AS122" s="38">
        <v>1</v>
      </c>
      <c r="AT122" s="38" t="s">
        <v>3</v>
      </c>
      <c r="AU122" s="39">
        <v>3</v>
      </c>
      <c r="AV122" s="38">
        <v>2</v>
      </c>
      <c r="AW122" s="38" t="s">
        <v>3</v>
      </c>
      <c r="AX122" s="39">
        <v>1</v>
      </c>
      <c r="AY122" s="38">
        <v>0</v>
      </c>
      <c r="AZ122" s="38" t="s">
        <v>3</v>
      </c>
      <c r="BA122" s="39">
        <v>3</v>
      </c>
      <c r="BB122" s="38">
        <v>1</v>
      </c>
      <c r="BC122" s="38" t="s">
        <v>3</v>
      </c>
      <c r="BD122" s="39">
        <v>0</v>
      </c>
      <c r="BF122" s="38">
        <v>0</v>
      </c>
      <c r="BG122" s="38" t="s">
        <v>3</v>
      </c>
      <c r="BH122" s="39">
        <v>2</v>
      </c>
      <c r="BI122" s="385">
        <v>2</v>
      </c>
      <c r="BJ122" s="385" t="s">
        <v>3</v>
      </c>
      <c r="BK122" s="386">
        <v>1</v>
      </c>
      <c r="BL122" s="38">
        <v>2</v>
      </c>
      <c r="BM122" s="38" t="s">
        <v>3</v>
      </c>
      <c r="BN122" s="39">
        <v>0</v>
      </c>
      <c r="BO122" s="385">
        <v>5</v>
      </c>
      <c r="BP122" s="385" t="s">
        <v>3</v>
      </c>
      <c r="BQ122" s="386">
        <v>4</v>
      </c>
      <c r="BR122" s="38">
        <v>2</v>
      </c>
      <c r="BS122" s="38" t="s">
        <v>3</v>
      </c>
      <c r="BT122" s="39">
        <v>1</v>
      </c>
      <c r="BU122" s="38">
        <v>3</v>
      </c>
      <c r="BV122" s="38" t="s">
        <v>3</v>
      </c>
      <c r="BW122" s="39">
        <v>2</v>
      </c>
      <c r="BX122" s="38">
        <v>2</v>
      </c>
      <c r="BY122" s="38" t="s">
        <v>3</v>
      </c>
      <c r="BZ122" s="39">
        <v>1</v>
      </c>
      <c r="CA122" s="38">
        <v>0</v>
      </c>
      <c r="CB122" s="38" t="s">
        <v>3</v>
      </c>
      <c r="CC122" s="39">
        <v>1</v>
      </c>
      <c r="CD122" s="38">
        <v>2</v>
      </c>
      <c r="CE122" s="38" t="s">
        <v>3</v>
      </c>
      <c r="CF122" s="39">
        <v>1</v>
      </c>
      <c r="CG122" s="38">
        <v>0</v>
      </c>
      <c r="CH122" s="38" t="s">
        <v>3</v>
      </c>
      <c r="CI122" s="39">
        <v>1</v>
      </c>
      <c r="CJ122" s="38">
        <v>1</v>
      </c>
      <c r="CK122" s="38" t="s">
        <v>3</v>
      </c>
      <c r="CL122" s="39">
        <v>2</v>
      </c>
      <c r="CM122" s="38">
        <v>3</v>
      </c>
      <c r="CN122" s="38" t="s">
        <v>3</v>
      </c>
      <c r="CO122" s="39">
        <v>2</v>
      </c>
      <c r="CP122" s="38">
        <v>2</v>
      </c>
      <c r="CQ122" s="38" t="s">
        <v>3</v>
      </c>
      <c r="CR122" s="39">
        <v>1</v>
      </c>
      <c r="CS122" s="38">
        <v>2</v>
      </c>
      <c r="CT122" s="38" t="s">
        <v>3</v>
      </c>
      <c r="CU122" s="39">
        <v>0</v>
      </c>
      <c r="CV122" s="345">
        <v>1</v>
      </c>
      <c r="CW122" s="345" t="s">
        <v>3</v>
      </c>
      <c r="CX122" s="346">
        <v>2</v>
      </c>
      <c r="CY122" s="38">
        <v>3</v>
      </c>
      <c r="CZ122" s="38" t="s">
        <v>3</v>
      </c>
      <c r="DA122" s="39">
        <v>2</v>
      </c>
      <c r="DB122" s="38">
        <v>0</v>
      </c>
      <c r="DC122" s="38" t="s">
        <v>3</v>
      </c>
      <c r="DD122" s="39">
        <v>1</v>
      </c>
      <c r="DF122" s="284">
        <f t="shared" si="128"/>
        <v>0</v>
      </c>
      <c r="DI122" s="284">
        <f t="shared" si="129"/>
        <v>1</v>
      </c>
      <c r="DL122" s="284">
        <f t="shared" si="112"/>
        <v>0</v>
      </c>
      <c r="DO122" s="284">
        <f t="shared" si="113"/>
        <v>0</v>
      </c>
      <c r="DR122" s="284">
        <f t="shared" si="114"/>
        <v>0</v>
      </c>
      <c r="DU122" s="284">
        <f t="shared" si="115"/>
        <v>2</v>
      </c>
      <c r="DX122" s="284">
        <f t="shared" si="116"/>
        <v>0</v>
      </c>
      <c r="EA122" s="284">
        <f t="shared" si="117"/>
        <v>1</v>
      </c>
      <c r="ED122" s="284">
        <f t="shared" si="118"/>
        <v>1</v>
      </c>
      <c r="EG122" s="284">
        <f t="shared" si="119"/>
        <v>0</v>
      </c>
      <c r="EJ122" s="284">
        <f t="shared" si="120"/>
        <v>1</v>
      </c>
      <c r="EM122" s="284">
        <f t="shared" si="121"/>
        <v>2</v>
      </c>
      <c r="EP122" s="284">
        <f t="shared" si="122"/>
        <v>0</v>
      </c>
      <c r="ES122" s="284">
        <f t="shared" si="123"/>
        <v>1</v>
      </c>
      <c r="EV122" s="284">
        <f t="shared" si="124"/>
        <v>0</v>
      </c>
      <c r="EY122" s="284">
        <f t="shared" si="125"/>
        <v>1</v>
      </c>
      <c r="EZ122" s="284">
        <f t="shared" si="127"/>
        <v>0</v>
      </c>
      <c r="FA122" s="284">
        <f t="shared" si="126"/>
        <v>1</v>
      </c>
      <c r="FB122" s="284">
        <f t="shared" si="96"/>
        <v>2</v>
      </c>
      <c r="FC122" s="284">
        <f t="shared" si="97"/>
        <v>1</v>
      </c>
      <c r="FD122" s="284">
        <f t="shared" si="110"/>
        <v>1</v>
      </c>
      <c r="FE122" s="284">
        <f t="shared" si="98"/>
        <v>1</v>
      </c>
      <c r="FF122" s="284">
        <f t="shared" si="99"/>
        <v>1</v>
      </c>
      <c r="FG122" s="284">
        <f t="shared" si="100"/>
        <v>0</v>
      </c>
      <c r="FH122" s="284">
        <f t="shared" si="101"/>
        <v>1</v>
      </c>
      <c r="FI122" s="284">
        <f t="shared" si="102"/>
        <v>0</v>
      </c>
      <c r="FJ122" s="284">
        <f t="shared" si="103"/>
        <v>0</v>
      </c>
      <c r="FK122" s="284">
        <f t="shared" si="104"/>
        <v>1</v>
      </c>
      <c r="FL122" s="284">
        <f t="shared" si="105"/>
        <v>1</v>
      </c>
      <c r="FM122" s="284">
        <f t="shared" si="106"/>
        <v>2</v>
      </c>
      <c r="FN122" s="284">
        <f t="shared" si="107"/>
        <v>0</v>
      </c>
      <c r="FO122" s="284">
        <f t="shared" si="108"/>
        <v>1</v>
      </c>
      <c r="FP122" s="284">
        <f t="shared" si="109"/>
        <v>0</v>
      </c>
    </row>
    <row r="123" spans="1:172" ht="13.5" customHeight="1">
      <c r="A123" s="53" t="s">
        <v>131</v>
      </c>
      <c r="B123" s="44"/>
      <c r="C123" s="54" t="str">
        <f>aktuell!C86</f>
        <v>Spanien</v>
      </c>
      <c r="D123" s="44" t="s">
        <v>3</v>
      </c>
      <c r="E123" s="44" t="str">
        <f>aktuell!E86</f>
        <v>Portugal</v>
      </c>
      <c r="F123" s="44">
        <f>IF(aktuell!F86="","",aktuell!F86)</f>
        <v>1</v>
      </c>
      <c r="G123" s="44" t="s">
        <v>3</v>
      </c>
      <c r="H123" s="400">
        <f>IF(aktuell!H86="","",aktuell!H86)</f>
        <v>0</v>
      </c>
      <c r="I123" s="44">
        <v>2</v>
      </c>
      <c r="J123" s="44" t="s">
        <v>3</v>
      </c>
      <c r="K123" s="45">
        <v>1</v>
      </c>
      <c r="L123" s="387">
        <v>5</v>
      </c>
      <c r="M123" s="387" t="s">
        <v>3</v>
      </c>
      <c r="N123" s="388">
        <v>4</v>
      </c>
      <c r="O123" s="395">
        <v>3</v>
      </c>
      <c r="P123" s="395" t="s">
        <v>3</v>
      </c>
      <c r="Q123" s="396">
        <v>2</v>
      </c>
      <c r="R123" s="44">
        <v>1</v>
      </c>
      <c r="S123" s="44" t="s">
        <v>3</v>
      </c>
      <c r="T123" s="45">
        <v>2</v>
      </c>
      <c r="U123" s="44">
        <v>3</v>
      </c>
      <c r="V123" s="44" t="s">
        <v>3</v>
      </c>
      <c r="W123" s="45">
        <v>1</v>
      </c>
      <c r="X123" s="44">
        <v>2</v>
      </c>
      <c r="Y123" s="44" t="s">
        <v>3</v>
      </c>
      <c r="Z123" s="45">
        <v>1</v>
      </c>
      <c r="AA123" s="44">
        <v>3</v>
      </c>
      <c r="AB123" s="44" t="s">
        <v>3</v>
      </c>
      <c r="AC123" s="45">
        <v>2</v>
      </c>
      <c r="AD123" s="44">
        <v>3</v>
      </c>
      <c r="AE123" s="44" t="s">
        <v>3</v>
      </c>
      <c r="AF123" s="45">
        <v>2</v>
      </c>
      <c r="AG123" s="44">
        <v>5</v>
      </c>
      <c r="AH123" s="44" t="s">
        <v>3</v>
      </c>
      <c r="AI123" s="45">
        <v>4</v>
      </c>
      <c r="AJ123" s="44">
        <v>6</v>
      </c>
      <c r="AK123" s="44" t="s">
        <v>3</v>
      </c>
      <c r="AL123" s="45">
        <v>5</v>
      </c>
      <c r="AM123" s="44">
        <v>1</v>
      </c>
      <c r="AN123" s="44" t="s">
        <v>3</v>
      </c>
      <c r="AO123" s="45">
        <v>2</v>
      </c>
      <c r="AP123" s="44">
        <v>2</v>
      </c>
      <c r="AQ123" s="44" t="s">
        <v>3</v>
      </c>
      <c r="AR123" s="45">
        <v>3</v>
      </c>
      <c r="AS123" s="44">
        <v>2</v>
      </c>
      <c r="AT123" s="44" t="s">
        <v>3</v>
      </c>
      <c r="AU123" s="45">
        <v>1</v>
      </c>
      <c r="AV123" s="44">
        <v>0</v>
      </c>
      <c r="AW123" s="44" t="s">
        <v>3</v>
      </c>
      <c r="AX123" s="45">
        <v>2</v>
      </c>
      <c r="AY123" s="44">
        <v>1</v>
      </c>
      <c r="AZ123" s="44" t="s">
        <v>3</v>
      </c>
      <c r="BA123" s="45">
        <v>3</v>
      </c>
      <c r="BB123" s="44">
        <v>2</v>
      </c>
      <c r="BC123" s="44" t="s">
        <v>3</v>
      </c>
      <c r="BD123" s="45">
        <v>1</v>
      </c>
      <c r="BF123" s="44">
        <v>3</v>
      </c>
      <c r="BG123" s="44" t="s">
        <v>3</v>
      </c>
      <c r="BH123" s="45">
        <v>1</v>
      </c>
      <c r="BI123" s="387">
        <v>1</v>
      </c>
      <c r="BJ123" s="387" t="s">
        <v>3</v>
      </c>
      <c r="BK123" s="388">
        <v>3</v>
      </c>
      <c r="BL123" s="44">
        <v>0</v>
      </c>
      <c r="BM123" s="44" t="s">
        <v>3</v>
      </c>
      <c r="BN123" s="45">
        <v>2</v>
      </c>
      <c r="BO123" s="387">
        <v>1</v>
      </c>
      <c r="BP123" s="387" t="s">
        <v>3</v>
      </c>
      <c r="BQ123" s="388">
        <v>0</v>
      </c>
      <c r="BR123" s="44">
        <v>4</v>
      </c>
      <c r="BS123" s="44" t="s">
        <v>3</v>
      </c>
      <c r="BT123" s="45">
        <v>2</v>
      </c>
      <c r="BU123" s="44">
        <v>2</v>
      </c>
      <c r="BV123" s="44" t="s">
        <v>3</v>
      </c>
      <c r="BW123" s="45">
        <v>1</v>
      </c>
      <c r="BX123" s="44">
        <v>1</v>
      </c>
      <c r="BY123" s="44" t="s">
        <v>3</v>
      </c>
      <c r="BZ123" s="45">
        <v>3</v>
      </c>
      <c r="CA123" s="44">
        <v>2</v>
      </c>
      <c r="CB123" s="44" t="s">
        <v>3</v>
      </c>
      <c r="CC123" s="45">
        <v>0</v>
      </c>
      <c r="CD123" s="44">
        <v>3</v>
      </c>
      <c r="CE123" s="44" t="s">
        <v>3</v>
      </c>
      <c r="CF123" s="45">
        <v>2</v>
      </c>
      <c r="CG123" s="44">
        <v>3</v>
      </c>
      <c r="CH123" s="44" t="s">
        <v>3</v>
      </c>
      <c r="CI123" s="45">
        <v>2</v>
      </c>
      <c r="CJ123" s="44">
        <v>5</v>
      </c>
      <c r="CK123" s="44" t="s">
        <v>3</v>
      </c>
      <c r="CL123" s="45">
        <v>4</v>
      </c>
      <c r="CM123" s="44">
        <v>2</v>
      </c>
      <c r="CN123" s="44" t="s">
        <v>3</v>
      </c>
      <c r="CO123" s="45">
        <v>1</v>
      </c>
      <c r="CP123" s="44">
        <v>3</v>
      </c>
      <c r="CQ123" s="44" t="s">
        <v>3</v>
      </c>
      <c r="CR123" s="45">
        <v>1</v>
      </c>
      <c r="CS123" s="44">
        <v>2</v>
      </c>
      <c r="CT123" s="44" t="s">
        <v>3</v>
      </c>
      <c r="CU123" s="45">
        <v>1</v>
      </c>
      <c r="CV123" s="347">
        <v>0</v>
      </c>
      <c r="CW123" s="347" t="s">
        <v>3</v>
      </c>
      <c r="CX123" s="348">
        <v>1</v>
      </c>
      <c r="CY123" s="44">
        <v>1</v>
      </c>
      <c r="CZ123" s="44" t="s">
        <v>3</v>
      </c>
      <c r="DA123" s="45">
        <v>2</v>
      </c>
      <c r="DB123" s="44">
        <v>1</v>
      </c>
      <c r="DC123" s="44" t="s">
        <v>3</v>
      </c>
      <c r="DD123" s="45">
        <v>0</v>
      </c>
      <c r="DF123" s="284">
        <f t="shared" si="128"/>
        <v>2</v>
      </c>
      <c r="DI123" s="284">
        <f t="shared" si="129"/>
        <v>2</v>
      </c>
      <c r="DL123" s="284">
        <f t="shared" si="112"/>
        <v>2</v>
      </c>
      <c r="DO123" s="284">
        <f t="shared" si="113"/>
        <v>0</v>
      </c>
      <c r="DR123" s="284">
        <f t="shared" si="114"/>
        <v>1</v>
      </c>
      <c r="DU123" s="284">
        <f t="shared" si="115"/>
        <v>2</v>
      </c>
      <c r="DX123" s="284">
        <f t="shared" si="116"/>
        <v>2</v>
      </c>
      <c r="EA123" s="284">
        <f t="shared" si="117"/>
        <v>2</v>
      </c>
      <c r="ED123" s="284">
        <f t="shared" si="118"/>
        <v>2</v>
      </c>
      <c r="EG123" s="284">
        <f t="shared" si="119"/>
        <v>2</v>
      </c>
      <c r="EJ123" s="284">
        <f t="shared" si="120"/>
        <v>0</v>
      </c>
      <c r="EM123" s="284">
        <f t="shared" si="121"/>
        <v>0</v>
      </c>
      <c r="EP123" s="284">
        <f t="shared" si="122"/>
        <v>2</v>
      </c>
      <c r="ES123" s="284">
        <f t="shared" si="123"/>
        <v>0</v>
      </c>
      <c r="EV123" s="284">
        <f t="shared" si="124"/>
        <v>0</v>
      </c>
      <c r="EY123" s="284">
        <f t="shared" si="125"/>
        <v>2</v>
      </c>
      <c r="EZ123" s="284">
        <f t="shared" si="127"/>
        <v>1</v>
      </c>
      <c r="FA123" s="284">
        <f t="shared" si="126"/>
        <v>0</v>
      </c>
      <c r="FB123" s="284">
        <f t="shared" si="96"/>
        <v>0</v>
      </c>
      <c r="FC123" s="284">
        <f t="shared" si="97"/>
        <v>3</v>
      </c>
      <c r="FD123" s="284">
        <f t="shared" si="110"/>
        <v>1</v>
      </c>
      <c r="FE123" s="284">
        <f t="shared" si="98"/>
        <v>2</v>
      </c>
      <c r="FF123" s="284">
        <f t="shared" si="99"/>
        <v>0</v>
      </c>
      <c r="FG123" s="284">
        <f t="shared" si="100"/>
        <v>1</v>
      </c>
      <c r="FH123" s="284">
        <f t="shared" si="101"/>
        <v>2</v>
      </c>
      <c r="FI123" s="284">
        <f t="shared" si="102"/>
        <v>2</v>
      </c>
      <c r="FJ123" s="284">
        <f t="shared" si="103"/>
        <v>2</v>
      </c>
      <c r="FK123" s="284">
        <f t="shared" si="104"/>
        <v>2</v>
      </c>
      <c r="FL123" s="284">
        <f t="shared" si="105"/>
        <v>1</v>
      </c>
      <c r="FM123" s="284">
        <f t="shared" si="106"/>
        <v>2</v>
      </c>
      <c r="FN123" s="284">
        <f t="shared" si="107"/>
        <v>0</v>
      </c>
      <c r="FO123" s="284">
        <f t="shared" si="108"/>
        <v>0</v>
      </c>
      <c r="FP123" s="284">
        <f t="shared" si="109"/>
        <v>3</v>
      </c>
    </row>
    <row r="124" spans="3:172" ht="13.5" customHeight="1">
      <c r="C124" s="252"/>
      <c r="D124" s="18"/>
      <c r="E124" s="192"/>
      <c r="F124" s="192">
        <f>IF(aktuell!F87=0,"",aktuell!F87)</f>
      </c>
      <c r="G124" s="192"/>
      <c r="H124" s="193">
        <f>IF(aktuell!H87=0,"",aktuell!H87)</f>
      </c>
      <c r="DI124" s="284">
        <f t="shared" si="129"/>
        <v>0</v>
      </c>
      <c r="DL124" s="284">
        <f t="shared" si="112"/>
        <v>0</v>
      </c>
      <c r="DO124" s="284">
        <f t="shared" si="113"/>
        <v>0</v>
      </c>
      <c r="DR124" s="284">
        <f t="shared" si="114"/>
        <v>0</v>
      </c>
      <c r="DU124" s="284">
        <f t="shared" si="115"/>
        <v>0</v>
      </c>
      <c r="DX124" s="284">
        <f t="shared" si="116"/>
        <v>0</v>
      </c>
      <c r="EA124" s="284">
        <f t="shared" si="117"/>
        <v>0</v>
      </c>
      <c r="ED124" s="284">
        <f t="shared" si="118"/>
        <v>0</v>
      </c>
      <c r="EG124" s="284">
        <f t="shared" si="119"/>
        <v>0</v>
      </c>
      <c r="EJ124" s="284">
        <f t="shared" si="120"/>
        <v>0</v>
      </c>
      <c r="EM124" s="284">
        <f t="shared" si="121"/>
        <v>0</v>
      </c>
      <c r="EP124" s="284">
        <f t="shared" si="122"/>
        <v>0</v>
      </c>
      <c r="ES124" s="284">
        <f t="shared" si="123"/>
        <v>0</v>
      </c>
      <c r="EV124" s="284">
        <f t="shared" si="124"/>
        <v>0</v>
      </c>
      <c r="EY124" s="284">
        <f t="shared" si="125"/>
        <v>0</v>
      </c>
      <c r="EZ124" s="284">
        <f t="shared" si="127"/>
        <v>0</v>
      </c>
      <c r="FA124" s="284">
        <f t="shared" si="126"/>
        <v>0</v>
      </c>
      <c r="FB124" s="284">
        <f>IF(F124="",0,IF(AND(F124=BL124,H124=BN124),3,IF(F124-BL124=H124-BN124,2,IF((F124-H124)*(BL124-BN124)&gt;0,1,0))))</f>
        <v>0</v>
      </c>
      <c r="FC124" s="284">
        <f t="shared" si="97"/>
        <v>0</v>
      </c>
      <c r="FD124" s="284">
        <f t="shared" si="110"/>
        <v>0</v>
      </c>
      <c r="FE124" s="284">
        <f t="shared" si="98"/>
        <v>0</v>
      </c>
      <c r="FF124" s="284">
        <f t="shared" si="99"/>
        <v>0</v>
      </c>
      <c r="FG124" s="284">
        <f t="shared" si="100"/>
        <v>0</v>
      </c>
      <c r="FH124" s="284">
        <f t="shared" si="101"/>
        <v>0</v>
      </c>
      <c r="FI124" s="284">
        <f t="shared" si="102"/>
        <v>0</v>
      </c>
      <c r="FJ124" s="284">
        <f t="shared" si="103"/>
        <v>0</v>
      </c>
      <c r="FK124" s="284">
        <f t="shared" si="104"/>
        <v>0</v>
      </c>
      <c r="FL124" s="284">
        <f t="shared" si="105"/>
        <v>0</v>
      </c>
      <c r="FM124" s="284">
        <f t="shared" si="106"/>
        <v>0</v>
      </c>
      <c r="FN124" s="284">
        <f t="shared" si="107"/>
        <v>0</v>
      </c>
      <c r="FO124" s="284">
        <f t="shared" si="108"/>
        <v>0</v>
      </c>
      <c r="FP124" s="284">
        <f t="shared" si="109"/>
        <v>0</v>
      </c>
    </row>
    <row r="125" spans="1:172" ht="23.25" customHeight="1">
      <c r="A125" s="80"/>
      <c r="B125" s="80"/>
      <c r="C125" s="252"/>
      <c r="D125" s="80"/>
      <c r="E125" s="192"/>
      <c r="F125" s="192">
        <f>IF(aktuell!F88=0,"",aktuell!F88)</f>
      </c>
      <c r="G125" s="80"/>
      <c r="H125" s="193">
        <f>IF(aktuell!H88=0,"",aktuell!H88)</f>
      </c>
      <c r="J125" s="402"/>
      <c r="M125" s="402"/>
      <c r="P125" s="402"/>
      <c r="S125" s="402"/>
      <c r="V125" s="405"/>
      <c r="Y125" s="402"/>
      <c r="AB125" s="402"/>
      <c r="AE125" s="402"/>
      <c r="AH125" s="402"/>
      <c r="AK125" s="402"/>
      <c r="AM125" s="80"/>
      <c r="AN125" s="401"/>
      <c r="AO125" s="81"/>
      <c r="AQ125" s="402"/>
      <c r="AS125" s="80"/>
      <c r="AT125" s="401"/>
      <c r="AU125" s="81"/>
      <c r="AW125" s="402"/>
      <c r="AY125" s="80"/>
      <c r="AZ125" s="401"/>
      <c r="BA125" s="81"/>
      <c r="BB125" s="80"/>
      <c r="BC125" s="401"/>
      <c r="BD125" s="81"/>
      <c r="BG125" s="402"/>
      <c r="BJ125" s="402"/>
      <c r="BM125" s="402"/>
      <c r="BP125" s="402"/>
      <c r="BS125" s="402"/>
      <c r="BU125" s="248"/>
      <c r="BV125" s="404"/>
      <c r="BW125" s="249"/>
      <c r="BY125" s="402"/>
      <c r="CB125" s="402"/>
      <c r="CE125" s="402"/>
      <c r="CH125" s="402"/>
      <c r="CK125" s="402"/>
      <c r="CN125" s="405"/>
      <c r="CQ125" s="402"/>
      <c r="CS125" s="80"/>
      <c r="CT125" s="401"/>
      <c r="CU125" s="81"/>
      <c r="CW125" s="405"/>
      <c r="CZ125" s="402"/>
      <c r="DC125" s="402"/>
      <c r="DI125" s="284">
        <f t="shared" si="129"/>
        <v>0</v>
      </c>
      <c r="DL125" s="284">
        <f t="shared" si="112"/>
        <v>0</v>
      </c>
      <c r="DO125" s="284">
        <f t="shared" si="113"/>
        <v>0</v>
      </c>
      <c r="DR125" s="284">
        <f t="shared" si="114"/>
        <v>0</v>
      </c>
      <c r="DU125" s="284">
        <f t="shared" si="115"/>
        <v>0</v>
      </c>
      <c r="DX125" s="284">
        <f t="shared" si="116"/>
        <v>0</v>
      </c>
      <c r="EA125" s="284">
        <f t="shared" si="117"/>
        <v>0</v>
      </c>
      <c r="ED125" s="284">
        <f t="shared" si="118"/>
        <v>0</v>
      </c>
      <c r="EG125" s="284">
        <f t="shared" si="119"/>
        <v>0</v>
      </c>
      <c r="EJ125" s="284">
        <f t="shared" si="120"/>
        <v>0</v>
      </c>
      <c r="EM125" s="284">
        <f t="shared" si="121"/>
        <v>0</v>
      </c>
      <c r="EP125" s="284">
        <f t="shared" si="122"/>
        <v>0</v>
      </c>
      <c r="ES125" s="284">
        <f t="shared" si="123"/>
        <v>0</v>
      </c>
      <c r="EV125" s="284">
        <f t="shared" si="124"/>
        <v>0</v>
      </c>
      <c r="EY125" s="284">
        <f t="shared" si="125"/>
        <v>0</v>
      </c>
      <c r="EZ125" s="284">
        <f t="shared" si="127"/>
        <v>0</v>
      </c>
      <c r="FA125" s="284">
        <f t="shared" si="126"/>
        <v>0</v>
      </c>
      <c r="FB125" s="284">
        <f aca="true" t="shared" si="130" ref="FB125:FB145">IF(F125="",0,IF(AND(F125=BL125,H125=BN125),3,IF(F125-BL125=H125-BN125,2,IF((F125-H125)*(BL125-BN125)&gt;0,1,0))))</f>
        <v>0</v>
      </c>
      <c r="FC125" s="284">
        <f t="shared" si="97"/>
        <v>0</v>
      </c>
      <c r="FD125" s="284">
        <f t="shared" si="110"/>
        <v>0</v>
      </c>
      <c r="FE125" s="284">
        <f t="shared" si="98"/>
        <v>0</v>
      </c>
      <c r="FF125" s="284">
        <f t="shared" si="99"/>
        <v>0</v>
      </c>
      <c r="FG125" s="284">
        <f t="shared" si="100"/>
        <v>0</v>
      </c>
      <c r="FH125" s="284">
        <f t="shared" si="101"/>
        <v>0</v>
      </c>
      <c r="FI125" s="284">
        <f t="shared" si="102"/>
        <v>0</v>
      </c>
      <c r="FJ125" s="284">
        <f t="shared" si="103"/>
        <v>0</v>
      </c>
      <c r="FK125" s="284">
        <f t="shared" si="104"/>
        <v>0</v>
      </c>
      <c r="FL125" s="284">
        <f t="shared" si="105"/>
        <v>0</v>
      </c>
      <c r="FM125" s="284">
        <f t="shared" si="106"/>
        <v>0</v>
      </c>
      <c r="FN125" s="284">
        <f t="shared" si="107"/>
        <v>0</v>
      </c>
      <c r="FO125" s="284">
        <f t="shared" si="108"/>
        <v>0</v>
      </c>
      <c r="FP125" s="284">
        <f t="shared" si="109"/>
        <v>0</v>
      </c>
    </row>
    <row r="126" spans="1:172" ht="21" customHeight="1">
      <c r="A126" s="257" t="s">
        <v>20</v>
      </c>
      <c r="B126" s="258"/>
      <c r="C126" s="252"/>
      <c r="D126" s="18"/>
      <c r="E126" s="192"/>
      <c r="F126" s="192">
        <f>IF(aktuell!F89=0,"",aktuell!F89)</f>
      </c>
      <c r="G126" s="192"/>
      <c r="H126" s="193">
        <f>IF(aktuell!H89=0,"",aktuell!H89)</f>
      </c>
      <c r="I126" s="176" t="s">
        <v>154</v>
      </c>
      <c r="J126" s="177"/>
      <c r="K126" s="178"/>
      <c r="L126" s="165" t="s">
        <v>159</v>
      </c>
      <c r="M126" s="165"/>
      <c r="N126" s="179"/>
      <c r="O126" s="180" t="s">
        <v>158</v>
      </c>
      <c r="P126" s="165"/>
      <c r="Q126" s="178"/>
      <c r="R126" s="165" t="s">
        <v>151</v>
      </c>
      <c r="S126" s="165"/>
      <c r="T126" s="165"/>
      <c r="U126" s="180" t="s">
        <v>162</v>
      </c>
      <c r="V126" s="165"/>
      <c r="W126" s="178"/>
      <c r="X126" s="165" t="s">
        <v>171</v>
      </c>
      <c r="Y126" s="165"/>
      <c r="Z126" s="165"/>
      <c r="AA126" s="180" t="s">
        <v>149</v>
      </c>
      <c r="AB126" s="165"/>
      <c r="AC126" s="178"/>
      <c r="AD126" s="165" t="s">
        <v>153</v>
      </c>
      <c r="AE126" s="165"/>
      <c r="AF126" s="165"/>
      <c r="AG126" s="180" t="s">
        <v>173</v>
      </c>
      <c r="AH126" s="165"/>
      <c r="AI126" s="178"/>
      <c r="AJ126" s="165" t="s">
        <v>175</v>
      </c>
      <c r="AK126" s="165"/>
      <c r="AL126" s="165"/>
      <c r="AM126" s="180" t="s">
        <v>176</v>
      </c>
      <c r="AN126" s="165"/>
      <c r="AO126" s="178"/>
      <c r="AP126" s="165" t="s">
        <v>179</v>
      </c>
      <c r="AQ126" s="165"/>
      <c r="AR126" s="165"/>
      <c r="AS126" s="180" t="s">
        <v>180</v>
      </c>
      <c r="AT126" s="165"/>
      <c r="AU126" s="178"/>
      <c r="AV126" s="165" t="s">
        <v>184</v>
      </c>
      <c r="AW126" s="165"/>
      <c r="AX126" s="165"/>
      <c r="AY126" s="202" t="s">
        <v>163</v>
      </c>
      <c r="AZ126" s="165"/>
      <c r="BA126" s="178"/>
      <c r="BB126" s="180" t="s">
        <v>189</v>
      </c>
      <c r="BC126" s="165"/>
      <c r="BD126" s="178"/>
      <c r="BF126" s="180" t="s">
        <v>190</v>
      </c>
      <c r="BG126" s="270"/>
      <c r="BH126" s="271"/>
      <c r="BI126" s="180" t="s">
        <v>192</v>
      </c>
      <c r="BJ126" s="270"/>
      <c r="BK126" s="271"/>
      <c r="BL126" s="180" t="s">
        <v>193</v>
      </c>
      <c r="BM126" s="270"/>
      <c r="BN126" s="271"/>
      <c r="BO126" s="180" t="s">
        <v>211</v>
      </c>
      <c r="BP126" s="270"/>
      <c r="BQ126" s="271"/>
      <c r="BR126" s="180" t="s">
        <v>196</v>
      </c>
      <c r="BS126" s="165"/>
      <c r="BT126" s="178"/>
      <c r="BU126" s="180" t="s">
        <v>197</v>
      </c>
      <c r="BV126" s="165"/>
      <c r="BW126" s="178"/>
      <c r="BX126" s="180" t="s">
        <v>198</v>
      </c>
      <c r="BY126" s="165"/>
      <c r="BZ126" s="178"/>
      <c r="CA126" s="180" t="s">
        <v>200</v>
      </c>
      <c r="CB126" s="165"/>
      <c r="CC126" s="178"/>
      <c r="CD126" s="180" t="s">
        <v>201</v>
      </c>
      <c r="CE126" s="165"/>
      <c r="CF126" s="178"/>
      <c r="CG126" s="180" t="s">
        <v>202</v>
      </c>
      <c r="CH126" s="165"/>
      <c r="CI126" s="178"/>
      <c r="CJ126" s="180" t="s">
        <v>204</v>
      </c>
      <c r="CK126" s="165"/>
      <c r="CL126" s="178"/>
      <c r="CM126" s="180" t="s">
        <v>205</v>
      </c>
      <c r="CN126" s="165"/>
      <c r="CO126" s="178"/>
      <c r="CP126" s="180" t="s">
        <v>206</v>
      </c>
      <c r="CQ126" s="165"/>
      <c r="CR126" s="178"/>
      <c r="CS126" s="180" t="s">
        <v>207</v>
      </c>
      <c r="CT126" s="165"/>
      <c r="CU126" s="178"/>
      <c r="CV126" s="180" t="s">
        <v>208</v>
      </c>
      <c r="CW126" s="165"/>
      <c r="CX126" s="178"/>
      <c r="CY126" s="180" t="s">
        <v>209</v>
      </c>
      <c r="CZ126" s="165"/>
      <c r="DA126" s="178"/>
      <c r="DB126" s="359" t="s">
        <v>210</v>
      </c>
      <c r="DC126" s="359"/>
      <c r="DD126" s="359"/>
      <c r="DI126" s="284">
        <f t="shared" si="129"/>
        <v>0</v>
      </c>
      <c r="DL126" s="284">
        <f t="shared" si="112"/>
        <v>0</v>
      </c>
      <c r="DO126" s="284">
        <f t="shared" si="113"/>
        <v>0</v>
      </c>
      <c r="DR126" s="284">
        <f t="shared" si="114"/>
        <v>0</v>
      </c>
      <c r="DU126" s="284">
        <f t="shared" si="115"/>
        <v>0</v>
      </c>
      <c r="DX126" s="284">
        <f t="shared" si="116"/>
        <v>0</v>
      </c>
      <c r="EA126" s="284">
        <f t="shared" si="117"/>
        <v>0</v>
      </c>
      <c r="ED126" s="284">
        <f t="shared" si="118"/>
        <v>0</v>
      </c>
      <c r="EG126" s="284">
        <f t="shared" si="119"/>
        <v>0</v>
      </c>
      <c r="EJ126" s="284">
        <f t="shared" si="120"/>
        <v>0</v>
      </c>
      <c r="EM126" s="284">
        <f t="shared" si="121"/>
        <v>0</v>
      </c>
      <c r="EP126" s="284">
        <f t="shared" si="122"/>
        <v>0</v>
      </c>
      <c r="ES126" s="284">
        <f t="shared" si="123"/>
        <v>0</v>
      </c>
      <c r="EV126" s="284">
        <f t="shared" si="124"/>
        <v>0</v>
      </c>
      <c r="EY126" s="284">
        <f t="shared" si="125"/>
        <v>0</v>
      </c>
      <c r="EZ126" s="284">
        <f t="shared" si="127"/>
        <v>0</v>
      </c>
      <c r="FA126" s="284">
        <f t="shared" si="126"/>
        <v>0</v>
      </c>
      <c r="FB126" s="284">
        <f t="shared" si="130"/>
        <v>0</v>
      </c>
      <c r="FC126" s="284">
        <f t="shared" si="97"/>
        <v>0</v>
      </c>
      <c r="FD126" s="284">
        <f t="shared" si="110"/>
        <v>0</v>
      </c>
      <c r="FE126" s="284">
        <f t="shared" si="98"/>
        <v>0</v>
      </c>
      <c r="FF126" s="284">
        <f t="shared" si="99"/>
        <v>0</v>
      </c>
      <c r="FG126" s="284">
        <f t="shared" si="100"/>
        <v>0</v>
      </c>
      <c r="FH126" s="284">
        <f t="shared" si="101"/>
        <v>0</v>
      </c>
      <c r="FI126" s="284">
        <f t="shared" si="102"/>
        <v>0</v>
      </c>
      <c r="FJ126" s="284">
        <f t="shared" si="103"/>
        <v>0</v>
      </c>
      <c r="FK126" s="284">
        <f t="shared" si="104"/>
        <v>0</v>
      </c>
      <c r="FL126" s="284">
        <f t="shared" si="105"/>
        <v>0</v>
      </c>
      <c r="FM126" s="284">
        <f t="shared" si="106"/>
        <v>0</v>
      </c>
      <c r="FN126" s="284">
        <f t="shared" si="107"/>
        <v>0</v>
      </c>
      <c r="FO126" s="284">
        <f t="shared" si="108"/>
        <v>0</v>
      </c>
      <c r="FP126" s="284">
        <f t="shared" si="109"/>
        <v>0</v>
      </c>
    </row>
    <row r="127" spans="1:172" ht="21.75" customHeight="1">
      <c r="A127" s="256" t="s">
        <v>132</v>
      </c>
      <c r="B127" s="31"/>
      <c r="C127" s="403" t="str">
        <f>aktuell!C90</f>
        <v>Niederlande</v>
      </c>
      <c r="D127" s="84" t="s">
        <v>3</v>
      </c>
      <c r="E127" s="31" t="str">
        <f>aktuell!E90</f>
        <v>Brasilien</v>
      </c>
      <c r="F127" s="31">
        <f>IF(aktuell!F90=0,"",aktuell!F90)</f>
        <v>2</v>
      </c>
      <c r="G127" s="31" t="s">
        <v>3</v>
      </c>
      <c r="H127" s="32">
        <f>IF(aktuell!H90=0,"",aktuell!H90)</f>
        <v>1</v>
      </c>
      <c r="I127" s="31">
        <v>1</v>
      </c>
      <c r="J127" s="31" t="s">
        <v>3</v>
      </c>
      <c r="K127" s="32">
        <v>3</v>
      </c>
      <c r="L127" s="31">
        <v>1</v>
      </c>
      <c r="M127" s="31" t="s">
        <v>3</v>
      </c>
      <c r="N127" s="32">
        <v>2</v>
      </c>
      <c r="O127" s="31">
        <v>2</v>
      </c>
      <c r="P127" s="31" t="s">
        <v>3</v>
      </c>
      <c r="Q127" s="32">
        <v>3</v>
      </c>
      <c r="R127" s="31">
        <v>0</v>
      </c>
      <c r="S127" s="31" t="s">
        <v>3</v>
      </c>
      <c r="T127" s="32">
        <v>2</v>
      </c>
      <c r="U127" s="31">
        <v>1</v>
      </c>
      <c r="V127" s="31" t="s">
        <v>3</v>
      </c>
      <c r="W127" s="32">
        <v>0</v>
      </c>
      <c r="X127" s="31">
        <v>2</v>
      </c>
      <c r="Y127" s="31" t="s">
        <v>3</v>
      </c>
      <c r="Z127" s="32">
        <v>1</v>
      </c>
      <c r="AA127" s="31">
        <v>3</v>
      </c>
      <c r="AB127" s="31" t="s">
        <v>3</v>
      </c>
      <c r="AC127" s="32">
        <v>2</v>
      </c>
      <c r="AD127" s="31">
        <v>3</v>
      </c>
      <c r="AE127" s="31" t="s">
        <v>3</v>
      </c>
      <c r="AF127" s="32">
        <v>2</v>
      </c>
      <c r="AG127" s="31">
        <v>1</v>
      </c>
      <c r="AH127" s="31" t="s">
        <v>3</v>
      </c>
      <c r="AI127" s="32">
        <v>2</v>
      </c>
      <c r="AJ127" s="31">
        <v>2</v>
      </c>
      <c r="AK127" s="31" t="s">
        <v>3</v>
      </c>
      <c r="AL127" s="32">
        <v>1</v>
      </c>
      <c r="AM127" s="31">
        <v>0</v>
      </c>
      <c r="AN127" s="31" t="s">
        <v>3</v>
      </c>
      <c r="AO127" s="32">
        <v>1</v>
      </c>
      <c r="AP127" s="31">
        <v>2</v>
      </c>
      <c r="AQ127" s="31" t="s">
        <v>3</v>
      </c>
      <c r="AR127" s="32">
        <v>1</v>
      </c>
      <c r="AS127" s="31">
        <v>2</v>
      </c>
      <c r="AT127" s="31" t="s">
        <v>3</v>
      </c>
      <c r="AU127" s="32">
        <v>1</v>
      </c>
      <c r="AV127" s="31">
        <v>2</v>
      </c>
      <c r="AW127" s="31" t="s">
        <v>3</v>
      </c>
      <c r="AX127" s="32">
        <v>1</v>
      </c>
      <c r="AY127" s="31">
        <v>5</v>
      </c>
      <c r="AZ127" s="31" t="s">
        <v>3</v>
      </c>
      <c r="BA127" s="32">
        <v>3</v>
      </c>
      <c r="BB127" s="31">
        <v>2</v>
      </c>
      <c r="BC127" s="31" t="s">
        <v>3</v>
      </c>
      <c r="BD127" s="32">
        <v>1</v>
      </c>
      <c r="BF127" s="31">
        <v>1</v>
      </c>
      <c r="BG127" s="31" t="s">
        <v>3</v>
      </c>
      <c r="BH127" s="32">
        <v>3</v>
      </c>
      <c r="BI127" s="31">
        <v>2</v>
      </c>
      <c r="BJ127" s="31" t="s">
        <v>3</v>
      </c>
      <c r="BK127" s="32">
        <v>1</v>
      </c>
      <c r="BL127" s="31">
        <v>0</v>
      </c>
      <c r="BM127" s="31" t="s">
        <v>3</v>
      </c>
      <c r="BN127" s="32">
        <v>3</v>
      </c>
      <c r="BO127" s="373">
        <v>0</v>
      </c>
      <c r="BP127" s="373" t="s">
        <v>3</v>
      </c>
      <c r="BQ127" s="374">
        <v>2</v>
      </c>
      <c r="BR127" s="31">
        <v>1</v>
      </c>
      <c r="BS127" s="31" t="s">
        <v>3</v>
      </c>
      <c r="BT127" s="32">
        <v>3</v>
      </c>
      <c r="BU127" s="31">
        <v>3</v>
      </c>
      <c r="BV127" s="31" t="s">
        <v>3</v>
      </c>
      <c r="BW127" s="32">
        <v>2</v>
      </c>
      <c r="BX127" s="31">
        <v>2</v>
      </c>
      <c r="BY127" s="31" t="s">
        <v>3</v>
      </c>
      <c r="BZ127" s="32">
        <v>3</v>
      </c>
      <c r="CA127" s="31">
        <v>2</v>
      </c>
      <c r="CB127" s="31" t="s">
        <v>3</v>
      </c>
      <c r="CC127" s="32">
        <v>1</v>
      </c>
      <c r="CD127" s="31">
        <v>1</v>
      </c>
      <c r="CE127" s="31" t="s">
        <v>3</v>
      </c>
      <c r="CF127" s="32">
        <v>2</v>
      </c>
      <c r="CG127" s="31">
        <v>0</v>
      </c>
      <c r="CH127" s="31" t="s">
        <v>3</v>
      </c>
      <c r="CI127" s="32">
        <v>2</v>
      </c>
      <c r="CJ127" s="31">
        <v>1</v>
      </c>
      <c r="CK127" s="31" t="s">
        <v>3</v>
      </c>
      <c r="CL127" s="32">
        <v>2</v>
      </c>
      <c r="CM127" s="31">
        <v>2</v>
      </c>
      <c r="CN127" s="31" t="s">
        <v>3</v>
      </c>
      <c r="CO127" s="32">
        <v>1</v>
      </c>
      <c r="CP127" s="31">
        <v>1</v>
      </c>
      <c r="CQ127" s="31" t="s">
        <v>3</v>
      </c>
      <c r="CR127" s="32">
        <v>3</v>
      </c>
      <c r="CS127" s="31">
        <v>0</v>
      </c>
      <c r="CT127" s="31" t="s">
        <v>3</v>
      </c>
      <c r="CU127" s="32">
        <v>2</v>
      </c>
      <c r="CV127" s="341">
        <v>2</v>
      </c>
      <c r="CW127" s="341" t="s">
        <v>3</v>
      </c>
      <c r="CX127" s="342">
        <v>1</v>
      </c>
      <c r="CY127" s="31">
        <v>1</v>
      </c>
      <c r="CZ127" s="31" t="s">
        <v>3</v>
      </c>
      <c r="DA127" s="32">
        <v>3</v>
      </c>
      <c r="DB127" s="31">
        <v>1</v>
      </c>
      <c r="DC127" s="31" t="s">
        <v>3</v>
      </c>
      <c r="DD127" s="32">
        <v>2</v>
      </c>
      <c r="DF127" s="284">
        <f>IF(F127="",0,IF(AND(F127=I127,H127=K127),3,IF(F127-I127=H127-K127,2,IF((F127-H127)*(I127-K127)&gt;0,1,0))))</f>
        <v>0</v>
      </c>
      <c r="DI127" s="284">
        <f t="shared" si="129"/>
        <v>0</v>
      </c>
      <c r="DL127" s="284">
        <f t="shared" si="112"/>
        <v>0</v>
      </c>
      <c r="DO127" s="284">
        <f t="shared" si="113"/>
        <v>0</v>
      </c>
      <c r="DR127" s="284">
        <f t="shared" si="114"/>
        <v>2</v>
      </c>
      <c r="DU127" s="284">
        <f t="shared" si="115"/>
        <v>3</v>
      </c>
      <c r="DX127" s="284">
        <f t="shared" si="116"/>
        <v>2</v>
      </c>
      <c r="EA127" s="284">
        <f t="shared" si="117"/>
        <v>2</v>
      </c>
      <c r="ED127" s="284">
        <f t="shared" si="118"/>
        <v>0</v>
      </c>
      <c r="EG127" s="284">
        <f t="shared" si="119"/>
        <v>3</v>
      </c>
      <c r="EJ127" s="284">
        <f t="shared" si="120"/>
        <v>0</v>
      </c>
      <c r="EM127" s="284">
        <f t="shared" si="121"/>
        <v>3</v>
      </c>
      <c r="EP127" s="284">
        <f t="shared" si="122"/>
        <v>3</v>
      </c>
      <c r="ES127" s="284">
        <f t="shared" si="123"/>
        <v>3</v>
      </c>
      <c r="EV127" s="284">
        <f t="shared" si="124"/>
        <v>1</v>
      </c>
      <c r="EY127" s="284">
        <f t="shared" si="125"/>
        <v>3</v>
      </c>
      <c r="EZ127" s="284">
        <f t="shared" si="127"/>
        <v>0</v>
      </c>
      <c r="FA127" s="284">
        <f t="shared" si="126"/>
        <v>3</v>
      </c>
      <c r="FB127" s="284">
        <f t="shared" si="130"/>
        <v>0</v>
      </c>
      <c r="FC127" s="284">
        <f t="shared" si="97"/>
        <v>0</v>
      </c>
      <c r="FD127" s="284">
        <f t="shared" si="110"/>
        <v>0</v>
      </c>
      <c r="FE127" s="284">
        <f t="shared" si="98"/>
        <v>2</v>
      </c>
      <c r="FF127" s="284">
        <f t="shared" si="99"/>
        <v>0</v>
      </c>
      <c r="FG127" s="284">
        <f t="shared" si="100"/>
        <v>3</v>
      </c>
      <c r="FH127" s="284">
        <f t="shared" si="101"/>
        <v>0</v>
      </c>
      <c r="FI127" s="284">
        <f t="shared" si="102"/>
        <v>0</v>
      </c>
      <c r="FJ127" s="284">
        <f t="shared" si="103"/>
        <v>0</v>
      </c>
      <c r="FK127" s="284">
        <f t="shared" si="104"/>
        <v>3</v>
      </c>
      <c r="FL127" s="284">
        <f t="shared" si="105"/>
        <v>0</v>
      </c>
      <c r="FM127" s="284">
        <f t="shared" si="106"/>
        <v>0</v>
      </c>
      <c r="FN127" s="284">
        <f t="shared" si="107"/>
        <v>3</v>
      </c>
      <c r="FO127" s="284">
        <f t="shared" si="108"/>
        <v>0</v>
      </c>
      <c r="FP127" s="284">
        <f t="shared" si="109"/>
        <v>0</v>
      </c>
    </row>
    <row r="128" spans="1:172" ht="18.75" customHeight="1">
      <c r="A128" s="49" t="s">
        <v>133</v>
      </c>
      <c r="B128" s="35"/>
      <c r="C128" s="50" t="str">
        <f>aktuell!C91</f>
        <v>Uruguay</v>
      </c>
      <c r="D128" s="86" t="s">
        <v>3</v>
      </c>
      <c r="E128" s="35" t="str">
        <f>aktuell!E91</f>
        <v>Ghana</v>
      </c>
      <c r="F128" s="35">
        <f>IF(aktuell!F91=0,"",aktuell!F91)</f>
        <v>5</v>
      </c>
      <c r="G128" s="35" t="s">
        <v>3</v>
      </c>
      <c r="H128" s="36">
        <f>IF(aktuell!H91=0,"",aktuell!H91)</f>
        <v>3</v>
      </c>
      <c r="I128" s="35">
        <v>2</v>
      </c>
      <c r="J128" s="35" t="s">
        <v>3</v>
      </c>
      <c r="K128" s="36">
        <v>1</v>
      </c>
      <c r="L128" s="35">
        <v>1</v>
      </c>
      <c r="M128" s="35" t="s">
        <v>3</v>
      </c>
      <c r="N128" s="36">
        <v>0</v>
      </c>
      <c r="O128" s="35">
        <v>2</v>
      </c>
      <c r="P128" s="35" t="s">
        <v>3</v>
      </c>
      <c r="Q128" s="36">
        <v>1</v>
      </c>
      <c r="R128" s="35">
        <v>2</v>
      </c>
      <c r="S128" s="35" t="s">
        <v>3</v>
      </c>
      <c r="T128" s="36">
        <v>0</v>
      </c>
      <c r="U128" s="35">
        <v>9</v>
      </c>
      <c r="V128" s="35" t="s">
        <v>3</v>
      </c>
      <c r="W128" s="36">
        <v>8</v>
      </c>
      <c r="X128" s="35">
        <v>2</v>
      </c>
      <c r="Y128" s="35" t="s">
        <v>3</v>
      </c>
      <c r="Z128" s="36">
        <v>0</v>
      </c>
      <c r="AA128" s="35">
        <v>1</v>
      </c>
      <c r="AB128" s="35" t="s">
        <v>3</v>
      </c>
      <c r="AC128" s="36">
        <v>2</v>
      </c>
      <c r="AD128" s="35">
        <v>1</v>
      </c>
      <c r="AE128" s="35" t="s">
        <v>3</v>
      </c>
      <c r="AF128" s="36">
        <v>2</v>
      </c>
      <c r="AG128" s="35">
        <v>2</v>
      </c>
      <c r="AH128" s="35" t="s">
        <v>3</v>
      </c>
      <c r="AI128" s="36">
        <v>0</v>
      </c>
      <c r="AJ128" s="35">
        <v>1</v>
      </c>
      <c r="AK128" s="35" t="s">
        <v>3</v>
      </c>
      <c r="AL128" s="36">
        <v>0</v>
      </c>
      <c r="AM128" s="35">
        <v>2</v>
      </c>
      <c r="AN128" s="35" t="s">
        <v>3</v>
      </c>
      <c r="AO128" s="36">
        <v>0</v>
      </c>
      <c r="AP128" s="35">
        <v>2</v>
      </c>
      <c r="AQ128" s="35" t="s">
        <v>3</v>
      </c>
      <c r="AR128" s="36">
        <v>0</v>
      </c>
      <c r="AS128" s="35">
        <v>1</v>
      </c>
      <c r="AT128" s="35" t="s">
        <v>3</v>
      </c>
      <c r="AU128" s="36">
        <v>2</v>
      </c>
      <c r="AV128" s="35">
        <v>2</v>
      </c>
      <c r="AW128" s="35" t="s">
        <v>3</v>
      </c>
      <c r="AX128" s="36">
        <v>0</v>
      </c>
      <c r="AY128" s="35">
        <v>3</v>
      </c>
      <c r="AZ128" s="35" t="s">
        <v>3</v>
      </c>
      <c r="BA128" s="36">
        <v>0</v>
      </c>
      <c r="BB128" s="35">
        <v>1</v>
      </c>
      <c r="BC128" s="35" t="s">
        <v>3</v>
      </c>
      <c r="BD128" s="36">
        <v>0</v>
      </c>
      <c r="BF128" s="35">
        <v>1</v>
      </c>
      <c r="BG128" s="35" t="s">
        <v>3</v>
      </c>
      <c r="BH128" s="36">
        <v>0</v>
      </c>
      <c r="BI128" s="35">
        <v>1</v>
      </c>
      <c r="BJ128" s="35" t="s">
        <v>3</v>
      </c>
      <c r="BK128" s="36">
        <v>0</v>
      </c>
      <c r="BL128" s="35">
        <v>5</v>
      </c>
      <c r="BM128" s="35" t="s">
        <v>3</v>
      </c>
      <c r="BN128" s="36">
        <v>3</v>
      </c>
      <c r="BO128" s="375">
        <v>3</v>
      </c>
      <c r="BP128" s="375">
        <v>2</v>
      </c>
      <c r="BQ128" s="376">
        <v>5</v>
      </c>
      <c r="BR128" s="35">
        <v>1</v>
      </c>
      <c r="BS128" s="35" t="s">
        <v>3</v>
      </c>
      <c r="BT128" s="36">
        <v>0</v>
      </c>
      <c r="BU128" s="35">
        <v>1</v>
      </c>
      <c r="BV128" s="35" t="s">
        <v>3</v>
      </c>
      <c r="BW128" s="36">
        <v>2</v>
      </c>
      <c r="BX128" s="35">
        <v>1</v>
      </c>
      <c r="BY128" s="35" t="s">
        <v>3</v>
      </c>
      <c r="BZ128" s="36">
        <v>0</v>
      </c>
      <c r="CA128" s="35">
        <v>1</v>
      </c>
      <c r="CB128" s="35" t="s">
        <v>3</v>
      </c>
      <c r="CC128" s="36">
        <v>0</v>
      </c>
      <c r="CD128" s="35">
        <v>3</v>
      </c>
      <c r="CE128" s="35" t="s">
        <v>3</v>
      </c>
      <c r="CF128" s="36">
        <v>1</v>
      </c>
      <c r="CG128" s="35">
        <v>2</v>
      </c>
      <c r="CH128" s="35" t="s">
        <v>3</v>
      </c>
      <c r="CI128" s="36">
        <v>0</v>
      </c>
      <c r="CJ128" s="35">
        <v>2</v>
      </c>
      <c r="CK128" s="35" t="s">
        <v>3</v>
      </c>
      <c r="CL128" s="36">
        <v>1</v>
      </c>
      <c r="CM128" s="35">
        <v>1</v>
      </c>
      <c r="CN128" s="35" t="s">
        <v>3</v>
      </c>
      <c r="CO128" s="36">
        <v>2</v>
      </c>
      <c r="CP128" s="35">
        <v>0</v>
      </c>
      <c r="CQ128" s="35" t="s">
        <v>3</v>
      </c>
      <c r="CR128" s="36">
        <v>2</v>
      </c>
      <c r="CS128" s="35">
        <v>0</v>
      </c>
      <c r="CT128" s="35" t="s">
        <v>3</v>
      </c>
      <c r="CU128" s="36">
        <v>1</v>
      </c>
      <c r="CV128" s="343">
        <v>2</v>
      </c>
      <c r="CW128" s="343" t="s">
        <v>3</v>
      </c>
      <c r="CX128" s="344">
        <v>1</v>
      </c>
      <c r="CY128" s="35">
        <v>2</v>
      </c>
      <c r="CZ128" s="35" t="s">
        <v>3</v>
      </c>
      <c r="DA128" s="36">
        <v>1</v>
      </c>
      <c r="DB128" s="35">
        <v>1</v>
      </c>
      <c r="DC128" s="35" t="s">
        <v>3</v>
      </c>
      <c r="DD128" s="36">
        <v>2</v>
      </c>
      <c r="DF128" s="284">
        <f>IF(F128="",0,IF(AND(F128=I128,H128=K128),3,IF(F128-I128=H128-K128,2,IF((F128-H128)*(I128-K128)&gt;0,1,0))))</f>
        <v>1</v>
      </c>
      <c r="DI128" s="284">
        <f t="shared" si="129"/>
        <v>1</v>
      </c>
      <c r="DL128" s="284">
        <f t="shared" si="112"/>
        <v>1</v>
      </c>
      <c r="DO128" s="284">
        <f t="shared" si="113"/>
        <v>2</v>
      </c>
      <c r="DR128" s="284">
        <f t="shared" si="114"/>
        <v>1</v>
      </c>
      <c r="DU128" s="284">
        <f t="shared" si="115"/>
        <v>2</v>
      </c>
      <c r="DX128" s="284">
        <f t="shared" si="116"/>
        <v>0</v>
      </c>
      <c r="EA128" s="284">
        <f t="shared" si="117"/>
        <v>0</v>
      </c>
      <c r="ED128" s="284">
        <f t="shared" si="118"/>
        <v>2</v>
      </c>
      <c r="EG128" s="284">
        <f t="shared" si="119"/>
        <v>1</v>
      </c>
      <c r="EJ128" s="284">
        <f t="shared" si="120"/>
        <v>2</v>
      </c>
      <c r="EM128" s="284">
        <f t="shared" si="121"/>
        <v>2</v>
      </c>
      <c r="EP128" s="284">
        <f t="shared" si="122"/>
        <v>0</v>
      </c>
      <c r="ES128" s="284">
        <f t="shared" si="123"/>
        <v>2</v>
      </c>
      <c r="EV128" s="284">
        <f t="shared" si="124"/>
        <v>1</v>
      </c>
      <c r="EY128" s="284">
        <f t="shared" si="125"/>
        <v>1</v>
      </c>
      <c r="EZ128" s="284">
        <f t="shared" si="127"/>
        <v>1</v>
      </c>
      <c r="FA128" s="284">
        <f t="shared" si="126"/>
        <v>1</v>
      </c>
      <c r="FB128" s="284">
        <f t="shared" si="130"/>
        <v>3</v>
      </c>
      <c r="FC128" s="284">
        <f t="shared" si="97"/>
        <v>0</v>
      </c>
      <c r="FD128" s="284">
        <f t="shared" si="110"/>
        <v>1</v>
      </c>
      <c r="FE128" s="284">
        <f t="shared" si="98"/>
        <v>0</v>
      </c>
      <c r="FF128" s="284">
        <f t="shared" si="99"/>
        <v>1</v>
      </c>
      <c r="FG128" s="284">
        <f t="shared" si="100"/>
        <v>1</v>
      </c>
      <c r="FH128" s="284">
        <f t="shared" si="101"/>
        <v>2</v>
      </c>
      <c r="FI128" s="284">
        <f t="shared" si="102"/>
        <v>2</v>
      </c>
      <c r="FJ128" s="284">
        <f>IF(F128="",0,IF(AND(F128=CJ128,H128=CL128),3,IF(F128-CJ128=H128-CL128,2,IF((F128-H128)*(CJ128-CL128)&gt;0,1,0))))</f>
        <v>1</v>
      </c>
      <c r="FK128" s="284">
        <f t="shared" si="104"/>
        <v>0</v>
      </c>
      <c r="FL128" s="284">
        <f t="shared" si="105"/>
        <v>0</v>
      </c>
      <c r="FM128" s="284">
        <f t="shared" si="106"/>
        <v>0</v>
      </c>
      <c r="FN128" s="284">
        <f t="shared" si="107"/>
        <v>1</v>
      </c>
      <c r="FO128" s="284">
        <f t="shared" si="108"/>
        <v>1</v>
      </c>
      <c r="FP128" s="284">
        <f t="shared" si="109"/>
        <v>0</v>
      </c>
    </row>
    <row r="129" spans="1:172" ht="16.5" customHeight="1">
      <c r="A129" s="51" t="s">
        <v>138</v>
      </c>
      <c r="B129" s="38"/>
      <c r="C129" s="52" t="str">
        <f>aktuell!C92</f>
        <v>Argentinien</v>
      </c>
      <c r="D129" s="87" t="s">
        <v>3</v>
      </c>
      <c r="E129" s="38" t="str">
        <f>aktuell!E92</f>
        <v>Deutschland</v>
      </c>
      <c r="F129" s="38">
        <f>IF(aktuell!F92="","",aktuell!F92)</f>
        <v>0</v>
      </c>
      <c r="G129" s="38" t="s">
        <v>3</v>
      </c>
      <c r="H129" s="39">
        <f>IF(aktuell!H92=0,"",aktuell!H92)</f>
        <v>4</v>
      </c>
      <c r="I129" s="38">
        <v>2</v>
      </c>
      <c r="J129" s="38" t="s">
        <v>3</v>
      </c>
      <c r="K129" s="39">
        <v>3</v>
      </c>
      <c r="L129" s="38">
        <v>2</v>
      </c>
      <c r="M129" s="38" t="s">
        <v>3</v>
      </c>
      <c r="N129" s="39">
        <v>0</v>
      </c>
      <c r="O129" s="38">
        <v>1</v>
      </c>
      <c r="P129" s="38" t="s">
        <v>3</v>
      </c>
      <c r="Q129" s="39">
        <v>2</v>
      </c>
      <c r="R129" s="38">
        <v>3</v>
      </c>
      <c r="S129" s="38" t="s">
        <v>3</v>
      </c>
      <c r="T129" s="39">
        <v>1</v>
      </c>
      <c r="U129" s="38">
        <v>2</v>
      </c>
      <c r="V129" s="38" t="s">
        <v>3</v>
      </c>
      <c r="W129" s="39">
        <v>3</v>
      </c>
      <c r="X129" s="38">
        <v>1</v>
      </c>
      <c r="Y129" s="38" t="s">
        <v>3</v>
      </c>
      <c r="Z129" s="39">
        <v>3</v>
      </c>
      <c r="AA129" s="38">
        <v>1</v>
      </c>
      <c r="AB129" s="38" t="s">
        <v>3</v>
      </c>
      <c r="AC129" s="39">
        <v>3</v>
      </c>
      <c r="AD129" s="38">
        <v>1</v>
      </c>
      <c r="AE129" s="38" t="s">
        <v>3</v>
      </c>
      <c r="AF129" s="39">
        <v>2</v>
      </c>
      <c r="AG129" s="38">
        <v>2</v>
      </c>
      <c r="AH129" s="38" t="s">
        <v>3</v>
      </c>
      <c r="AI129" s="39">
        <v>3</v>
      </c>
      <c r="AJ129" s="38">
        <v>1</v>
      </c>
      <c r="AK129" s="38" t="s">
        <v>3</v>
      </c>
      <c r="AL129" s="39">
        <v>3</v>
      </c>
      <c r="AM129" s="38">
        <v>1</v>
      </c>
      <c r="AN129" s="38" t="s">
        <v>3</v>
      </c>
      <c r="AO129" s="39">
        <v>0</v>
      </c>
      <c r="AP129" s="38">
        <v>2</v>
      </c>
      <c r="AQ129" s="38" t="s">
        <v>3</v>
      </c>
      <c r="AR129" s="39">
        <v>3</v>
      </c>
      <c r="AS129" s="38">
        <v>2</v>
      </c>
      <c r="AT129" s="38" t="s">
        <v>3</v>
      </c>
      <c r="AU129" s="39">
        <v>3</v>
      </c>
      <c r="AV129" s="38">
        <v>0</v>
      </c>
      <c r="AW129" s="38" t="s">
        <v>3</v>
      </c>
      <c r="AX129" s="39">
        <v>1</v>
      </c>
      <c r="AY129" s="38">
        <v>1</v>
      </c>
      <c r="AZ129" s="38" t="s">
        <v>3</v>
      </c>
      <c r="BA129" s="39">
        <v>3</v>
      </c>
      <c r="BB129" s="38">
        <v>1</v>
      </c>
      <c r="BC129" s="38" t="s">
        <v>3</v>
      </c>
      <c r="BD129" s="39">
        <v>2</v>
      </c>
      <c r="BF129" s="38">
        <v>4</v>
      </c>
      <c r="BG129" s="38" t="s">
        <v>3</v>
      </c>
      <c r="BH129" s="39">
        <v>5</v>
      </c>
      <c r="BI129" s="38">
        <v>1</v>
      </c>
      <c r="BJ129" s="38" t="s">
        <v>3</v>
      </c>
      <c r="BK129" s="39">
        <v>2</v>
      </c>
      <c r="BL129" s="38">
        <v>1</v>
      </c>
      <c r="BM129" s="38" t="s">
        <v>3</v>
      </c>
      <c r="BN129" s="39">
        <v>2</v>
      </c>
      <c r="BO129" s="377">
        <v>2</v>
      </c>
      <c r="BP129" s="377" t="s">
        <v>3</v>
      </c>
      <c r="BQ129" s="378">
        <v>4</v>
      </c>
      <c r="BR129" s="38">
        <v>1</v>
      </c>
      <c r="BS129" s="38" t="s">
        <v>3</v>
      </c>
      <c r="BT129" s="39">
        <v>2</v>
      </c>
      <c r="BU129" s="38">
        <v>1</v>
      </c>
      <c r="BV129" s="38" t="s">
        <v>3</v>
      </c>
      <c r="BW129" s="39">
        <v>2</v>
      </c>
      <c r="BX129" s="38">
        <v>1</v>
      </c>
      <c r="BY129" s="38" t="s">
        <v>3</v>
      </c>
      <c r="BZ129" s="39">
        <v>2</v>
      </c>
      <c r="CA129" s="38">
        <v>2</v>
      </c>
      <c r="CB129" s="38" t="s">
        <v>3</v>
      </c>
      <c r="CC129" s="39">
        <v>3</v>
      </c>
      <c r="CD129" s="38">
        <v>1</v>
      </c>
      <c r="CE129" s="38" t="s">
        <v>3</v>
      </c>
      <c r="CF129" s="39">
        <v>3</v>
      </c>
      <c r="CG129" s="38">
        <v>8</v>
      </c>
      <c r="CH129" s="38" t="s">
        <v>3</v>
      </c>
      <c r="CI129" s="39">
        <v>9</v>
      </c>
      <c r="CJ129" s="38">
        <v>4</v>
      </c>
      <c r="CK129" s="38" t="s">
        <v>3</v>
      </c>
      <c r="CL129" s="39">
        <v>5</v>
      </c>
      <c r="CM129" s="38">
        <v>1</v>
      </c>
      <c r="CN129" s="38" t="s">
        <v>3</v>
      </c>
      <c r="CO129" s="39">
        <v>2</v>
      </c>
      <c r="CP129" s="38">
        <v>2</v>
      </c>
      <c r="CQ129" s="38" t="s">
        <v>3</v>
      </c>
      <c r="CR129" s="39">
        <v>3</v>
      </c>
      <c r="CS129" s="38">
        <v>1</v>
      </c>
      <c r="CT129" s="38" t="s">
        <v>3</v>
      </c>
      <c r="CU129" s="39">
        <v>2</v>
      </c>
      <c r="CV129" s="345">
        <v>1</v>
      </c>
      <c r="CW129" s="345" t="s">
        <v>3</v>
      </c>
      <c r="CX129" s="346">
        <v>2</v>
      </c>
      <c r="CY129" s="38">
        <v>2</v>
      </c>
      <c r="CZ129" s="38" t="s">
        <v>3</v>
      </c>
      <c r="DA129" s="39">
        <v>3</v>
      </c>
      <c r="DB129" s="38">
        <v>2</v>
      </c>
      <c r="DC129" s="38" t="s">
        <v>3</v>
      </c>
      <c r="DD129" s="39">
        <v>3</v>
      </c>
      <c r="DF129" s="284">
        <f>IF(F129="",0,IF(AND(F129=I129,H129=K129),3,IF(F129-I129=H129-K129,2,IF((F129-H129)*(I129-K129)&gt;0,1,0))))</f>
        <v>1</v>
      </c>
      <c r="DI129" s="284">
        <f t="shared" si="129"/>
        <v>0</v>
      </c>
      <c r="DL129" s="284">
        <f t="shared" si="112"/>
        <v>1</v>
      </c>
      <c r="DO129" s="284">
        <f t="shared" si="113"/>
        <v>0</v>
      </c>
      <c r="DR129" s="284">
        <f t="shared" si="114"/>
        <v>1</v>
      </c>
      <c r="DU129" s="284">
        <f t="shared" si="115"/>
        <v>1</v>
      </c>
      <c r="DX129" s="284">
        <f t="shared" si="116"/>
        <v>1</v>
      </c>
      <c r="EA129" s="284">
        <f t="shared" si="117"/>
        <v>1</v>
      </c>
      <c r="ED129" s="284">
        <f t="shared" si="118"/>
        <v>1</v>
      </c>
      <c r="EG129" s="284">
        <f t="shared" si="119"/>
        <v>1</v>
      </c>
      <c r="EJ129" s="284">
        <f t="shared" si="120"/>
        <v>0</v>
      </c>
      <c r="EM129" s="284">
        <f t="shared" si="121"/>
        <v>1</v>
      </c>
      <c r="EP129" s="284">
        <f t="shared" si="122"/>
        <v>1</v>
      </c>
      <c r="ES129" s="284">
        <f t="shared" si="123"/>
        <v>1</v>
      </c>
      <c r="EV129" s="284">
        <f t="shared" si="124"/>
        <v>1</v>
      </c>
      <c r="EY129" s="284">
        <f t="shared" si="125"/>
        <v>1</v>
      </c>
      <c r="EZ129" s="284">
        <f t="shared" si="127"/>
        <v>1</v>
      </c>
      <c r="FA129" s="284">
        <f t="shared" si="126"/>
        <v>1</v>
      </c>
      <c r="FB129" s="284">
        <f t="shared" si="130"/>
        <v>1</v>
      </c>
      <c r="FC129" s="284">
        <f t="shared" si="97"/>
        <v>1</v>
      </c>
      <c r="FD129" s="284">
        <f t="shared" si="110"/>
        <v>1</v>
      </c>
      <c r="FE129" s="284">
        <f t="shared" si="98"/>
        <v>1</v>
      </c>
      <c r="FF129" s="284">
        <f t="shared" si="99"/>
        <v>1</v>
      </c>
      <c r="FG129" s="284">
        <f t="shared" si="100"/>
        <v>1</v>
      </c>
      <c r="FH129" s="284">
        <f t="shared" si="101"/>
        <v>1</v>
      </c>
      <c r="FI129" s="284">
        <f t="shared" si="102"/>
        <v>1</v>
      </c>
      <c r="FJ129" s="284">
        <f aca="true" t="shared" si="131" ref="FJ129:FJ145">IF(F129="",0,IF(AND(F129=CJ129,H129=CL129),3,IF(F129-CJ129=H129-CL129,2,IF((F129-H129)*(CJ129-CL129)&gt;0,1,0))))</f>
        <v>1</v>
      </c>
      <c r="FK129" s="284">
        <f t="shared" si="104"/>
        <v>1</v>
      </c>
      <c r="FL129" s="284">
        <f t="shared" si="105"/>
        <v>1</v>
      </c>
      <c r="FM129" s="284">
        <f t="shared" si="106"/>
        <v>1</v>
      </c>
      <c r="FN129" s="284">
        <f t="shared" si="107"/>
        <v>1</v>
      </c>
      <c r="FO129" s="284">
        <f t="shared" si="108"/>
        <v>1</v>
      </c>
      <c r="FP129" s="284">
        <f t="shared" si="109"/>
        <v>1</v>
      </c>
    </row>
    <row r="130" spans="1:172" ht="20.25" customHeight="1">
      <c r="A130" s="53" t="s">
        <v>139</v>
      </c>
      <c r="B130" s="44"/>
      <c r="C130" s="54" t="str">
        <f>aktuell!C93</f>
        <v>Paraguay</v>
      </c>
      <c r="D130" s="88" t="s">
        <v>3</v>
      </c>
      <c r="E130" s="44" t="str">
        <f>aktuell!E93</f>
        <v>Spanien</v>
      </c>
      <c r="F130" s="44">
        <f>IF(aktuell!F93="","",aktuell!F93)</f>
        <v>0</v>
      </c>
      <c r="G130" s="44" t="s">
        <v>3</v>
      </c>
      <c r="H130" s="45">
        <f>IF(aktuell!H93=0,"",aktuell!H93)</f>
        <v>1</v>
      </c>
      <c r="I130" s="44">
        <v>1</v>
      </c>
      <c r="J130" s="44" t="s">
        <v>3</v>
      </c>
      <c r="K130" s="45">
        <v>3</v>
      </c>
      <c r="L130" s="44">
        <v>0</v>
      </c>
      <c r="M130" s="44" t="s">
        <v>3</v>
      </c>
      <c r="N130" s="45">
        <v>3</v>
      </c>
      <c r="O130" s="44">
        <v>3</v>
      </c>
      <c r="P130" s="44" t="s">
        <v>3</v>
      </c>
      <c r="Q130" s="45">
        <v>5</v>
      </c>
      <c r="R130" s="44">
        <v>2</v>
      </c>
      <c r="S130" s="44" t="s">
        <v>3</v>
      </c>
      <c r="T130" s="45">
        <v>1</v>
      </c>
      <c r="U130" s="44">
        <v>2</v>
      </c>
      <c r="V130" s="44" t="s">
        <v>3</v>
      </c>
      <c r="W130" s="45">
        <v>3</v>
      </c>
      <c r="X130" s="44">
        <v>2</v>
      </c>
      <c r="Y130" s="44" t="s">
        <v>3</v>
      </c>
      <c r="Z130" s="45">
        <v>1</v>
      </c>
      <c r="AA130" s="44">
        <v>1</v>
      </c>
      <c r="AB130" s="44" t="s">
        <v>3</v>
      </c>
      <c r="AC130" s="45">
        <v>3</v>
      </c>
      <c r="AD130" s="44">
        <v>1</v>
      </c>
      <c r="AE130" s="44" t="s">
        <v>3</v>
      </c>
      <c r="AF130" s="45">
        <v>3</v>
      </c>
      <c r="AG130" s="44">
        <v>0</v>
      </c>
      <c r="AH130" s="44" t="s">
        <v>3</v>
      </c>
      <c r="AI130" s="45">
        <v>1</v>
      </c>
      <c r="AJ130" s="44">
        <v>0</v>
      </c>
      <c r="AK130" s="44" t="s">
        <v>3</v>
      </c>
      <c r="AL130" s="45">
        <v>2</v>
      </c>
      <c r="AM130" s="44">
        <v>1</v>
      </c>
      <c r="AN130" s="44" t="s">
        <v>3</v>
      </c>
      <c r="AO130" s="45">
        <v>0</v>
      </c>
      <c r="AP130" s="44">
        <v>0</v>
      </c>
      <c r="AQ130" s="44" t="s">
        <v>3</v>
      </c>
      <c r="AR130" s="45">
        <v>1</v>
      </c>
      <c r="AS130" s="44">
        <v>0</v>
      </c>
      <c r="AT130" s="44" t="s">
        <v>3</v>
      </c>
      <c r="AU130" s="45">
        <v>3</v>
      </c>
      <c r="AV130" s="44">
        <v>1</v>
      </c>
      <c r="AW130" s="44" t="s">
        <v>3</v>
      </c>
      <c r="AX130" s="45">
        <v>3</v>
      </c>
      <c r="AY130" s="44">
        <v>0</v>
      </c>
      <c r="AZ130" s="44" t="s">
        <v>3</v>
      </c>
      <c r="BA130" s="45">
        <v>1</v>
      </c>
      <c r="BB130" s="44">
        <v>0</v>
      </c>
      <c r="BC130" s="44" t="s">
        <v>3</v>
      </c>
      <c r="BD130" s="45">
        <v>2</v>
      </c>
      <c r="BF130" s="44">
        <v>0</v>
      </c>
      <c r="BG130" s="44" t="s">
        <v>3</v>
      </c>
      <c r="BH130" s="45">
        <v>2</v>
      </c>
      <c r="BI130" s="44">
        <v>0</v>
      </c>
      <c r="BJ130" s="44" t="s">
        <v>3</v>
      </c>
      <c r="BK130" s="45">
        <v>2</v>
      </c>
      <c r="BL130" s="44">
        <v>0</v>
      </c>
      <c r="BM130" s="44" t="s">
        <v>3</v>
      </c>
      <c r="BN130" s="45">
        <v>3</v>
      </c>
      <c r="BO130" s="379">
        <v>0</v>
      </c>
      <c r="BP130" s="379" t="s">
        <v>3</v>
      </c>
      <c r="BQ130" s="380">
        <v>3</v>
      </c>
      <c r="BR130" s="44">
        <v>3</v>
      </c>
      <c r="BS130" s="44" t="s">
        <v>3</v>
      </c>
      <c r="BT130" s="45">
        <v>5</v>
      </c>
      <c r="BU130" s="44">
        <v>1</v>
      </c>
      <c r="BV130" s="44" t="s">
        <v>3</v>
      </c>
      <c r="BW130" s="45">
        <v>3</v>
      </c>
      <c r="BX130" s="44">
        <v>3</v>
      </c>
      <c r="BY130" s="44" t="s">
        <v>3</v>
      </c>
      <c r="BZ130" s="45">
        <v>5</v>
      </c>
      <c r="CA130" s="44">
        <v>0</v>
      </c>
      <c r="CB130" s="44" t="s">
        <v>3</v>
      </c>
      <c r="CC130" s="45">
        <v>2</v>
      </c>
      <c r="CD130" s="44">
        <v>0</v>
      </c>
      <c r="CE130" s="44" t="s">
        <v>3</v>
      </c>
      <c r="CF130" s="45">
        <v>2</v>
      </c>
      <c r="CG130" s="44">
        <v>0</v>
      </c>
      <c r="CH130" s="44" t="s">
        <v>3</v>
      </c>
      <c r="CI130" s="45">
        <v>2</v>
      </c>
      <c r="CJ130" s="44">
        <v>0</v>
      </c>
      <c r="CK130" s="44" t="s">
        <v>3</v>
      </c>
      <c r="CL130" s="45">
        <v>2</v>
      </c>
      <c r="CM130" s="44">
        <v>0</v>
      </c>
      <c r="CN130" s="44" t="s">
        <v>3</v>
      </c>
      <c r="CO130" s="45">
        <v>1</v>
      </c>
      <c r="CP130" s="44">
        <v>0</v>
      </c>
      <c r="CQ130" s="44" t="s">
        <v>3</v>
      </c>
      <c r="CR130" s="45">
        <v>2</v>
      </c>
      <c r="CS130" s="44">
        <v>1</v>
      </c>
      <c r="CT130" s="44" t="s">
        <v>3</v>
      </c>
      <c r="CU130" s="45">
        <v>2</v>
      </c>
      <c r="CV130" s="347">
        <v>1</v>
      </c>
      <c r="CW130" s="347" t="s">
        <v>3</v>
      </c>
      <c r="CX130" s="348">
        <v>2</v>
      </c>
      <c r="CY130" s="44">
        <v>0</v>
      </c>
      <c r="CZ130" s="44" t="s">
        <v>3</v>
      </c>
      <c r="DA130" s="45">
        <v>1</v>
      </c>
      <c r="DB130" s="44">
        <v>2</v>
      </c>
      <c r="DC130" s="44" t="s">
        <v>3</v>
      </c>
      <c r="DD130" s="45">
        <v>3</v>
      </c>
      <c r="DF130" s="284">
        <f>IF(F130="",0,IF(AND(F130=I130,H130=K130),3,IF(F130-I130=H130-K130,2,IF((F130-H130)*(I130-K130)&gt;0,1,0))))</f>
        <v>1</v>
      </c>
      <c r="DI130" s="284">
        <f t="shared" si="129"/>
        <v>1</v>
      </c>
      <c r="DL130" s="284">
        <f t="shared" si="112"/>
        <v>1</v>
      </c>
      <c r="DO130" s="284">
        <f t="shared" si="113"/>
        <v>0</v>
      </c>
      <c r="DR130" s="284">
        <f t="shared" si="114"/>
        <v>2</v>
      </c>
      <c r="DU130" s="284">
        <f t="shared" si="115"/>
        <v>0</v>
      </c>
      <c r="DX130" s="284">
        <f t="shared" si="116"/>
        <v>1</v>
      </c>
      <c r="EA130" s="284">
        <f t="shared" si="117"/>
        <v>1</v>
      </c>
      <c r="ED130" s="284">
        <f t="shared" si="118"/>
        <v>3</v>
      </c>
      <c r="EG130" s="284">
        <f t="shared" si="119"/>
        <v>1</v>
      </c>
      <c r="EJ130" s="284">
        <f t="shared" si="120"/>
        <v>0</v>
      </c>
      <c r="EM130" s="284">
        <f t="shared" si="121"/>
        <v>3</v>
      </c>
      <c r="EP130" s="284">
        <f t="shared" si="122"/>
        <v>1</v>
      </c>
      <c r="ES130" s="284">
        <f t="shared" si="123"/>
        <v>1</v>
      </c>
      <c r="EV130" s="284">
        <f t="shared" si="124"/>
        <v>3</v>
      </c>
      <c r="EY130" s="284">
        <f t="shared" si="125"/>
        <v>1</v>
      </c>
      <c r="EZ130" s="284">
        <f t="shared" si="127"/>
        <v>1</v>
      </c>
      <c r="FA130" s="284">
        <f t="shared" si="126"/>
        <v>1</v>
      </c>
      <c r="FB130" s="284">
        <f t="shared" si="130"/>
        <v>1</v>
      </c>
      <c r="FC130" s="284">
        <f t="shared" si="97"/>
        <v>1</v>
      </c>
      <c r="FD130" s="284">
        <f t="shared" si="110"/>
        <v>1</v>
      </c>
      <c r="FE130" s="284">
        <f t="shared" si="98"/>
        <v>1</v>
      </c>
      <c r="FF130" s="284">
        <f t="shared" si="99"/>
        <v>1</v>
      </c>
      <c r="FG130" s="284">
        <f t="shared" si="100"/>
        <v>1</v>
      </c>
      <c r="FH130" s="284">
        <f t="shared" si="101"/>
        <v>1</v>
      </c>
      <c r="FI130" s="284">
        <f t="shared" si="102"/>
        <v>1</v>
      </c>
      <c r="FJ130" s="284">
        <f t="shared" si="131"/>
        <v>1</v>
      </c>
      <c r="FK130" s="284">
        <f t="shared" si="104"/>
        <v>3</v>
      </c>
      <c r="FL130" s="284">
        <f t="shared" si="105"/>
        <v>1</v>
      </c>
      <c r="FM130" s="284">
        <f t="shared" si="106"/>
        <v>2</v>
      </c>
      <c r="FN130" s="284">
        <f t="shared" si="107"/>
        <v>2</v>
      </c>
      <c r="FO130" s="284">
        <f t="shared" si="108"/>
        <v>3</v>
      </c>
      <c r="FP130" s="284">
        <f t="shared" si="109"/>
        <v>2</v>
      </c>
    </row>
    <row r="131" spans="3:172" ht="13.5" customHeight="1">
      <c r="C131" s="252"/>
      <c r="D131" s="192"/>
      <c r="E131" s="192"/>
      <c r="F131" s="192">
        <f>IF(aktuell!F94=0,"",aktuell!F94)</f>
      </c>
      <c r="G131" s="192"/>
      <c r="H131" s="193">
        <f>IF(aktuell!H94=0,"",aktuell!H94)</f>
      </c>
      <c r="DI131" s="284">
        <f t="shared" si="129"/>
        <v>0</v>
      </c>
      <c r="DL131" s="284">
        <f t="shared" si="112"/>
        <v>0</v>
      </c>
      <c r="DO131" s="284">
        <f t="shared" si="113"/>
        <v>0</v>
      </c>
      <c r="DR131" s="284">
        <f t="shared" si="114"/>
        <v>0</v>
      </c>
      <c r="DU131" s="284">
        <f t="shared" si="115"/>
        <v>0</v>
      </c>
      <c r="DX131" s="284">
        <f t="shared" si="116"/>
        <v>0</v>
      </c>
      <c r="EA131" s="284">
        <f t="shared" si="117"/>
        <v>0</v>
      </c>
      <c r="ED131" s="284">
        <f t="shared" si="118"/>
        <v>0</v>
      </c>
      <c r="EG131" s="284">
        <f t="shared" si="119"/>
        <v>0</v>
      </c>
      <c r="EJ131" s="284">
        <f t="shared" si="120"/>
        <v>0</v>
      </c>
      <c r="EM131" s="284">
        <f t="shared" si="121"/>
        <v>0</v>
      </c>
      <c r="EP131" s="284">
        <f t="shared" si="122"/>
        <v>0</v>
      </c>
      <c r="ES131" s="284">
        <f t="shared" si="123"/>
        <v>0</v>
      </c>
      <c r="EV131" s="284">
        <f t="shared" si="124"/>
        <v>0</v>
      </c>
      <c r="EY131" s="284">
        <f t="shared" si="125"/>
        <v>0</v>
      </c>
      <c r="EZ131" s="284">
        <f t="shared" si="127"/>
        <v>0</v>
      </c>
      <c r="FA131" s="284">
        <f t="shared" si="126"/>
        <v>0</v>
      </c>
      <c r="FB131" s="284">
        <f t="shared" si="130"/>
        <v>0</v>
      </c>
      <c r="FC131" s="284">
        <f t="shared" si="97"/>
        <v>0</v>
      </c>
      <c r="FD131" s="284">
        <f t="shared" si="110"/>
        <v>0</v>
      </c>
      <c r="FE131" s="284">
        <f t="shared" si="98"/>
        <v>0</v>
      </c>
      <c r="FF131" s="284">
        <f t="shared" si="99"/>
        <v>0</v>
      </c>
      <c r="FG131" s="284">
        <f t="shared" si="100"/>
        <v>0</v>
      </c>
      <c r="FH131" s="284">
        <f t="shared" si="101"/>
        <v>0</v>
      </c>
      <c r="FI131" s="284">
        <f t="shared" si="102"/>
        <v>0</v>
      </c>
      <c r="FJ131" s="284">
        <f t="shared" si="131"/>
        <v>0</v>
      </c>
      <c r="FK131" s="284">
        <f t="shared" si="104"/>
        <v>0</v>
      </c>
      <c r="FL131" s="284">
        <f t="shared" si="105"/>
        <v>0</v>
      </c>
      <c r="FM131" s="284">
        <f t="shared" si="106"/>
        <v>0</v>
      </c>
      <c r="FN131" s="284">
        <f t="shared" si="107"/>
        <v>0</v>
      </c>
      <c r="FO131" s="284">
        <f t="shared" si="108"/>
        <v>0</v>
      </c>
      <c r="FP131" s="284">
        <f t="shared" si="109"/>
        <v>0</v>
      </c>
    </row>
    <row r="132" spans="3:172" ht="13.5" customHeight="1">
      <c r="C132" s="252"/>
      <c r="D132" s="192"/>
      <c r="E132" s="192"/>
      <c r="F132" s="192">
        <f>IF(aktuell!F95=0,"",aktuell!F95)</f>
      </c>
      <c r="G132" s="192"/>
      <c r="H132" s="193">
        <f>IF(aktuell!H95=0,"",aktuell!H95)</f>
      </c>
      <c r="J132" s="402"/>
      <c r="M132" s="402"/>
      <c r="P132" s="402"/>
      <c r="S132" s="402"/>
      <c r="V132" s="402"/>
      <c r="Y132" s="402"/>
      <c r="AB132" s="402"/>
      <c r="AE132" s="402"/>
      <c r="AH132" s="402"/>
      <c r="AK132" s="402"/>
      <c r="AN132" s="402"/>
      <c r="AO132" s="3"/>
      <c r="AQ132" s="402"/>
      <c r="AT132" s="402"/>
      <c r="AW132" s="402"/>
      <c r="AZ132" s="402"/>
      <c r="BA132" s="3"/>
      <c r="BC132" s="402"/>
      <c r="BD132" s="3"/>
      <c r="BG132" s="402"/>
      <c r="BJ132" s="402"/>
      <c r="BM132" s="402"/>
      <c r="BP132" s="402"/>
      <c r="BS132" s="420"/>
      <c r="BV132" s="420"/>
      <c r="BW132" s="3"/>
      <c r="BY132" s="420"/>
      <c r="CB132" s="402"/>
      <c r="CE132" s="402"/>
      <c r="CH132" s="402"/>
      <c r="CK132" s="402"/>
      <c r="CL132" s="3"/>
      <c r="CN132" s="420"/>
      <c r="CQ132" s="402"/>
      <c r="CT132" s="402"/>
      <c r="CU132" s="3"/>
      <c r="CW132" s="420"/>
      <c r="CZ132" s="402"/>
      <c r="DC132" s="402"/>
      <c r="DI132" s="284">
        <f t="shared" si="129"/>
        <v>0</v>
      </c>
      <c r="DL132" s="284">
        <f t="shared" si="112"/>
        <v>0</v>
      </c>
      <c r="DO132" s="284">
        <f t="shared" si="113"/>
        <v>0</v>
      </c>
      <c r="DR132" s="284">
        <f t="shared" si="114"/>
        <v>0</v>
      </c>
      <c r="DU132" s="284">
        <f t="shared" si="115"/>
        <v>0</v>
      </c>
      <c r="DX132" s="284">
        <f t="shared" si="116"/>
        <v>0</v>
      </c>
      <c r="EA132" s="284">
        <f t="shared" si="117"/>
        <v>0</v>
      </c>
      <c r="ED132" s="284">
        <f t="shared" si="118"/>
        <v>0</v>
      </c>
      <c r="EG132" s="284">
        <f t="shared" si="119"/>
        <v>0</v>
      </c>
      <c r="EJ132" s="284">
        <f t="shared" si="120"/>
        <v>0</v>
      </c>
      <c r="EM132" s="284">
        <f t="shared" si="121"/>
        <v>0</v>
      </c>
      <c r="EP132" s="284">
        <f t="shared" si="122"/>
        <v>0</v>
      </c>
      <c r="ES132" s="284">
        <f t="shared" si="123"/>
        <v>0</v>
      </c>
      <c r="EV132" s="284">
        <f t="shared" si="124"/>
        <v>0</v>
      </c>
      <c r="EY132" s="284">
        <f t="shared" si="125"/>
        <v>0</v>
      </c>
      <c r="EZ132" s="284">
        <f t="shared" si="127"/>
        <v>0</v>
      </c>
      <c r="FA132" s="284">
        <f t="shared" si="126"/>
        <v>0</v>
      </c>
      <c r="FB132" s="284">
        <f t="shared" si="130"/>
        <v>0</v>
      </c>
      <c r="FC132" s="284">
        <f t="shared" si="97"/>
        <v>0</v>
      </c>
      <c r="FD132" s="284">
        <f t="shared" si="110"/>
        <v>0</v>
      </c>
      <c r="FE132" s="284">
        <f t="shared" si="98"/>
        <v>0</v>
      </c>
      <c r="FF132" s="284">
        <f t="shared" si="99"/>
        <v>0</v>
      </c>
      <c r="FG132" s="284">
        <f t="shared" si="100"/>
        <v>0</v>
      </c>
      <c r="FH132" s="284">
        <f t="shared" si="101"/>
        <v>0</v>
      </c>
      <c r="FI132" s="284">
        <f t="shared" si="102"/>
        <v>0</v>
      </c>
      <c r="FJ132" s="284">
        <f t="shared" si="131"/>
        <v>0</v>
      </c>
      <c r="FK132" s="284">
        <f t="shared" si="104"/>
        <v>0</v>
      </c>
      <c r="FL132" s="284">
        <f t="shared" si="105"/>
        <v>0</v>
      </c>
      <c r="FM132" s="284">
        <f t="shared" si="106"/>
        <v>0</v>
      </c>
      <c r="FN132" s="284">
        <f t="shared" si="107"/>
        <v>0</v>
      </c>
      <c r="FO132" s="284">
        <f t="shared" si="108"/>
        <v>0</v>
      </c>
      <c r="FP132" s="284">
        <f t="shared" si="109"/>
        <v>0</v>
      </c>
    </row>
    <row r="133" spans="1:172" ht="18" customHeight="1">
      <c r="A133" s="254" t="s">
        <v>21</v>
      </c>
      <c r="B133" s="259"/>
      <c r="C133" s="252"/>
      <c r="D133" s="192"/>
      <c r="E133" s="192"/>
      <c r="F133" s="192">
        <f>IF(aktuell!F96=0,"",aktuell!F96)</f>
      </c>
      <c r="G133" s="192"/>
      <c r="H133" s="193">
        <f>IF(aktuell!H96=0,"",aktuell!H96)</f>
      </c>
      <c r="I133" s="176" t="s">
        <v>154</v>
      </c>
      <c r="J133" s="177"/>
      <c r="K133" s="178"/>
      <c r="L133" s="165" t="s">
        <v>159</v>
      </c>
      <c r="M133" s="165"/>
      <c r="N133" s="179"/>
      <c r="O133" s="180" t="s">
        <v>158</v>
      </c>
      <c r="P133" s="165"/>
      <c r="Q133" s="178"/>
      <c r="R133" s="165" t="s">
        <v>151</v>
      </c>
      <c r="S133" s="165"/>
      <c r="T133" s="165"/>
      <c r="U133" s="180" t="s">
        <v>162</v>
      </c>
      <c r="V133" s="165"/>
      <c r="W133" s="178"/>
      <c r="X133" s="165" t="s">
        <v>171</v>
      </c>
      <c r="Y133" s="165"/>
      <c r="Z133" s="165"/>
      <c r="AA133" s="180" t="s">
        <v>149</v>
      </c>
      <c r="AB133" s="165"/>
      <c r="AC133" s="178"/>
      <c r="AD133" s="165" t="s">
        <v>153</v>
      </c>
      <c r="AE133" s="165"/>
      <c r="AF133" s="165"/>
      <c r="AG133" s="180" t="s">
        <v>173</v>
      </c>
      <c r="AH133" s="165"/>
      <c r="AI133" s="178"/>
      <c r="AJ133" s="165" t="s">
        <v>175</v>
      </c>
      <c r="AK133" s="165"/>
      <c r="AL133" s="165"/>
      <c r="AM133" s="180" t="s">
        <v>176</v>
      </c>
      <c r="AN133" s="165"/>
      <c r="AO133" s="178"/>
      <c r="AP133" s="165" t="s">
        <v>179</v>
      </c>
      <c r="AQ133" s="165"/>
      <c r="AR133" s="165"/>
      <c r="AS133" s="180" t="s">
        <v>180</v>
      </c>
      <c r="AT133" s="165"/>
      <c r="AU133" s="178"/>
      <c r="AV133" s="165" t="s">
        <v>184</v>
      </c>
      <c r="AW133" s="165"/>
      <c r="AX133" s="165"/>
      <c r="AY133" s="202" t="s">
        <v>163</v>
      </c>
      <c r="AZ133" s="165"/>
      <c r="BA133" s="178"/>
      <c r="BB133" s="180" t="s">
        <v>189</v>
      </c>
      <c r="BC133" s="165"/>
      <c r="BD133" s="178"/>
      <c r="BF133" s="180" t="s">
        <v>190</v>
      </c>
      <c r="BG133" s="270"/>
      <c r="BH133" s="271"/>
      <c r="BI133" s="180" t="s">
        <v>192</v>
      </c>
      <c r="BJ133" s="270"/>
      <c r="BK133" s="271"/>
      <c r="BL133" s="180" t="s">
        <v>193</v>
      </c>
      <c r="BM133" s="270"/>
      <c r="BN133" s="271"/>
      <c r="BO133" s="180" t="s">
        <v>211</v>
      </c>
      <c r="BP133" s="270"/>
      <c r="BQ133" s="271"/>
      <c r="BR133" s="180" t="s">
        <v>196</v>
      </c>
      <c r="BS133" s="165"/>
      <c r="BT133" s="178"/>
      <c r="BU133" s="180" t="s">
        <v>197</v>
      </c>
      <c r="BV133" s="165"/>
      <c r="BW133" s="178"/>
      <c r="BX133" s="180" t="s">
        <v>198</v>
      </c>
      <c r="BY133" s="165"/>
      <c r="BZ133" s="178"/>
      <c r="CA133" s="180" t="s">
        <v>200</v>
      </c>
      <c r="CB133" s="165"/>
      <c r="CC133" s="178"/>
      <c r="CD133" s="180" t="s">
        <v>201</v>
      </c>
      <c r="CE133" s="165"/>
      <c r="CF133" s="178"/>
      <c r="CG133" s="180" t="s">
        <v>202</v>
      </c>
      <c r="CH133" s="165"/>
      <c r="CI133" s="178"/>
      <c r="CJ133" s="180" t="s">
        <v>204</v>
      </c>
      <c r="CK133" s="165"/>
      <c r="CL133" s="178"/>
      <c r="CM133" s="180" t="s">
        <v>205</v>
      </c>
      <c r="CN133" s="165"/>
      <c r="CO133" s="178"/>
      <c r="CP133" s="180" t="s">
        <v>206</v>
      </c>
      <c r="CQ133" s="165"/>
      <c r="CR133" s="178"/>
      <c r="CS133" s="180" t="s">
        <v>207</v>
      </c>
      <c r="CT133" s="165"/>
      <c r="CU133" s="178"/>
      <c r="CV133" s="180" t="s">
        <v>208</v>
      </c>
      <c r="CW133" s="165"/>
      <c r="CX133" s="178"/>
      <c r="CY133" s="180" t="s">
        <v>209</v>
      </c>
      <c r="CZ133" s="165"/>
      <c r="DA133" s="178"/>
      <c r="DB133" s="359" t="s">
        <v>210</v>
      </c>
      <c r="DC133" s="359"/>
      <c r="DD133" s="359"/>
      <c r="DI133" s="284">
        <f t="shared" si="129"/>
        <v>0</v>
      </c>
      <c r="DL133" s="284">
        <f t="shared" si="112"/>
        <v>0</v>
      </c>
      <c r="DO133" s="284">
        <f t="shared" si="113"/>
        <v>0</v>
      </c>
      <c r="DR133" s="284">
        <f t="shared" si="114"/>
        <v>0</v>
      </c>
      <c r="DU133" s="284">
        <f t="shared" si="115"/>
        <v>0</v>
      </c>
      <c r="DX133" s="284">
        <f t="shared" si="116"/>
        <v>0</v>
      </c>
      <c r="EA133" s="284">
        <f t="shared" si="117"/>
        <v>0</v>
      </c>
      <c r="ED133" s="284">
        <f t="shared" si="118"/>
        <v>0</v>
      </c>
      <c r="EG133" s="284">
        <f t="shared" si="119"/>
        <v>0</v>
      </c>
      <c r="EJ133" s="284">
        <f t="shared" si="120"/>
        <v>0</v>
      </c>
      <c r="EM133" s="284">
        <f t="shared" si="121"/>
        <v>0</v>
      </c>
      <c r="EP133" s="284">
        <f t="shared" si="122"/>
        <v>0</v>
      </c>
      <c r="ES133" s="284">
        <f t="shared" si="123"/>
        <v>0</v>
      </c>
      <c r="EV133" s="284">
        <f t="shared" si="124"/>
        <v>0</v>
      </c>
      <c r="EY133" s="284">
        <f t="shared" si="125"/>
        <v>0</v>
      </c>
      <c r="EZ133" s="284">
        <f t="shared" si="127"/>
        <v>0</v>
      </c>
      <c r="FA133" s="284">
        <f t="shared" si="126"/>
        <v>0</v>
      </c>
      <c r="FB133" s="284">
        <f t="shared" si="130"/>
        <v>0</v>
      </c>
      <c r="FC133" s="284">
        <f t="shared" si="97"/>
        <v>0</v>
      </c>
      <c r="FD133" s="284">
        <f t="shared" si="110"/>
        <v>0</v>
      </c>
      <c r="FE133" s="284">
        <f t="shared" si="98"/>
        <v>0</v>
      </c>
      <c r="FF133" s="284">
        <f t="shared" si="99"/>
        <v>0</v>
      </c>
      <c r="FG133" s="284">
        <f t="shared" si="100"/>
        <v>0</v>
      </c>
      <c r="FH133" s="284">
        <f t="shared" si="101"/>
        <v>0</v>
      </c>
      <c r="FI133" s="284">
        <f t="shared" si="102"/>
        <v>0</v>
      </c>
      <c r="FJ133" s="284">
        <f t="shared" si="131"/>
        <v>0</v>
      </c>
      <c r="FK133" s="284">
        <f t="shared" si="104"/>
        <v>0</v>
      </c>
      <c r="FL133" s="284">
        <f t="shared" si="105"/>
        <v>0</v>
      </c>
      <c r="FM133" s="284">
        <f t="shared" si="106"/>
        <v>0</v>
      </c>
      <c r="FN133" s="284">
        <f t="shared" si="107"/>
        <v>0</v>
      </c>
      <c r="FO133" s="284">
        <f t="shared" si="108"/>
        <v>0</v>
      </c>
      <c r="FP133" s="284">
        <f t="shared" si="109"/>
        <v>0</v>
      </c>
    </row>
    <row r="134" spans="1:172" s="408" customFormat="1" ht="13.5" customHeight="1">
      <c r="A134" s="406" t="s">
        <v>140</v>
      </c>
      <c r="B134" s="84"/>
      <c r="C134" s="403" t="str">
        <f>aktuell!C97</f>
        <v>Uruguay</v>
      </c>
      <c r="D134" s="84" t="s">
        <v>3</v>
      </c>
      <c r="E134" s="84" t="str">
        <f>aktuell!E97</f>
        <v>Niederlande</v>
      </c>
      <c r="F134" s="84">
        <f>IF(aktuell!F97="","",aktuell!F97)</f>
        <v>2</v>
      </c>
      <c r="G134" s="84" t="s">
        <v>3</v>
      </c>
      <c r="H134" s="407">
        <f>IF(aktuell!H97="","",aktuell!H97)</f>
        <v>3</v>
      </c>
      <c r="I134" s="84">
        <v>1</v>
      </c>
      <c r="J134" s="84" t="s">
        <v>3</v>
      </c>
      <c r="K134" s="407">
        <v>2</v>
      </c>
      <c r="L134" s="84">
        <v>1</v>
      </c>
      <c r="M134" s="84" t="s">
        <v>3</v>
      </c>
      <c r="N134" s="407">
        <v>2</v>
      </c>
      <c r="O134" s="84">
        <v>1</v>
      </c>
      <c r="P134" s="84" t="s">
        <v>3</v>
      </c>
      <c r="Q134" s="407">
        <v>3</v>
      </c>
      <c r="R134" s="57">
        <v>1</v>
      </c>
      <c r="S134" s="57" t="s">
        <v>3</v>
      </c>
      <c r="T134" s="59">
        <v>0</v>
      </c>
      <c r="U134" s="84">
        <v>9</v>
      </c>
      <c r="V134" s="84" t="s">
        <v>3</v>
      </c>
      <c r="W134" s="407">
        <v>8</v>
      </c>
      <c r="X134" s="84">
        <v>0</v>
      </c>
      <c r="Y134" s="84" t="s">
        <v>3</v>
      </c>
      <c r="Z134" s="407">
        <v>1</v>
      </c>
      <c r="AA134" s="84">
        <v>3</v>
      </c>
      <c r="AB134" s="84" t="s">
        <v>3</v>
      </c>
      <c r="AC134" s="407">
        <v>4</v>
      </c>
      <c r="AD134" s="84">
        <v>1</v>
      </c>
      <c r="AE134" s="84" t="s">
        <v>3</v>
      </c>
      <c r="AF134" s="407">
        <v>3</v>
      </c>
      <c r="AG134" s="84">
        <v>1</v>
      </c>
      <c r="AH134" s="84" t="s">
        <v>3</v>
      </c>
      <c r="AI134" s="407">
        <v>2</v>
      </c>
      <c r="AJ134" s="84">
        <v>0</v>
      </c>
      <c r="AK134" s="84" t="s">
        <v>3</v>
      </c>
      <c r="AL134" s="407">
        <v>1</v>
      </c>
      <c r="AM134" s="84">
        <v>1</v>
      </c>
      <c r="AN134" s="84" t="s">
        <v>3</v>
      </c>
      <c r="AO134" s="407">
        <v>0</v>
      </c>
      <c r="AP134" s="57">
        <v>1</v>
      </c>
      <c r="AQ134" s="57" t="s">
        <v>3</v>
      </c>
      <c r="AR134" s="59">
        <v>3</v>
      </c>
      <c r="AS134" s="84">
        <v>1</v>
      </c>
      <c r="AT134" s="84" t="s">
        <v>3</v>
      </c>
      <c r="AU134" s="407">
        <v>2</v>
      </c>
      <c r="AV134" s="84">
        <v>1</v>
      </c>
      <c r="AW134" s="84" t="s">
        <v>3</v>
      </c>
      <c r="AX134" s="407">
        <v>2</v>
      </c>
      <c r="AY134" s="84">
        <v>0</v>
      </c>
      <c r="AZ134" s="84" t="s">
        <v>3</v>
      </c>
      <c r="BA134" s="407">
        <v>2</v>
      </c>
      <c r="BB134" s="84">
        <v>0</v>
      </c>
      <c r="BC134" s="84" t="s">
        <v>3</v>
      </c>
      <c r="BD134" s="407">
        <v>1</v>
      </c>
      <c r="BF134" s="84">
        <v>1</v>
      </c>
      <c r="BG134" s="84" t="s">
        <v>3</v>
      </c>
      <c r="BH134" s="407">
        <v>0</v>
      </c>
      <c r="BI134" s="84">
        <v>0</v>
      </c>
      <c r="BJ134" s="84" t="s">
        <v>3</v>
      </c>
      <c r="BK134" s="407">
        <v>2</v>
      </c>
      <c r="BL134" s="84">
        <v>1</v>
      </c>
      <c r="BM134" s="84" t="s">
        <v>3</v>
      </c>
      <c r="BN134" s="407">
        <v>3</v>
      </c>
      <c r="BO134" s="84">
        <v>3</v>
      </c>
      <c r="BP134" s="84" t="s">
        <v>3</v>
      </c>
      <c r="BQ134" s="407">
        <v>5</v>
      </c>
      <c r="BR134" s="57">
        <v>3</v>
      </c>
      <c r="BS134" s="57" t="s">
        <v>3</v>
      </c>
      <c r="BT134" s="59">
        <v>2</v>
      </c>
      <c r="BU134" s="57">
        <v>1</v>
      </c>
      <c r="BV134" s="57" t="s">
        <v>3</v>
      </c>
      <c r="BW134" s="59">
        <v>0</v>
      </c>
      <c r="BX134" s="57">
        <v>2</v>
      </c>
      <c r="BY134" s="57" t="s">
        <v>3</v>
      </c>
      <c r="BZ134" s="59">
        <v>4</v>
      </c>
      <c r="CA134" s="84">
        <v>0</v>
      </c>
      <c r="CB134" s="84" t="s">
        <v>3</v>
      </c>
      <c r="CC134" s="407">
        <v>2</v>
      </c>
      <c r="CD134" s="84">
        <v>1</v>
      </c>
      <c r="CE134" s="84" t="s">
        <v>3</v>
      </c>
      <c r="CF134" s="407">
        <v>3</v>
      </c>
      <c r="CG134" s="57">
        <v>1</v>
      </c>
      <c r="CH134" s="57" t="s">
        <v>3</v>
      </c>
      <c r="CI134" s="59">
        <v>2</v>
      </c>
      <c r="CJ134" s="57">
        <v>1</v>
      </c>
      <c r="CK134" s="57" t="s">
        <v>3</v>
      </c>
      <c r="CL134" s="59">
        <v>2</v>
      </c>
      <c r="CM134" s="57">
        <v>0</v>
      </c>
      <c r="CN134" s="57" t="s">
        <v>3</v>
      </c>
      <c r="CO134" s="59">
        <v>1</v>
      </c>
      <c r="CP134" s="57">
        <v>0</v>
      </c>
      <c r="CQ134" s="57" t="s">
        <v>3</v>
      </c>
      <c r="CR134" s="59">
        <v>2</v>
      </c>
      <c r="CS134" s="57">
        <v>1</v>
      </c>
      <c r="CT134" s="57" t="s">
        <v>3</v>
      </c>
      <c r="CU134" s="59">
        <v>2</v>
      </c>
      <c r="CV134" s="350">
        <v>1</v>
      </c>
      <c r="CW134" s="350" t="s">
        <v>3</v>
      </c>
      <c r="CX134" s="351">
        <v>2</v>
      </c>
      <c r="CY134" s="57">
        <v>1</v>
      </c>
      <c r="CZ134" s="57" t="s">
        <v>3</v>
      </c>
      <c r="DA134" s="59">
        <v>2</v>
      </c>
      <c r="DB134" s="57">
        <v>1</v>
      </c>
      <c r="DC134" s="57" t="s">
        <v>3</v>
      </c>
      <c r="DD134" s="59">
        <v>2</v>
      </c>
      <c r="DF134" s="409">
        <f aca="true" t="shared" si="132" ref="DF134:DF145">IF(F134="",0,IF(AND(F134=I134,H134=K134),3,IF(F134-I134=H134-K134,2,IF((F134-H134)*(I134-K134)&gt;0,1,0))))</f>
        <v>2</v>
      </c>
      <c r="DI134" s="409">
        <f t="shared" si="129"/>
        <v>2</v>
      </c>
      <c r="DL134" s="409">
        <f t="shared" si="112"/>
        <v>1</v>
      </c>
      <c r="DO134" s="409">
        <f t="shared" si="113"/>
        <v>0</v>
      </c>
      <c r="DR134" s="409">
        <f t="shared" si="114"/>
        <v>0</v>
      </c>
      <c r="DU134" s="409">
        <f t="shared" si="115"/>
        <v>2</v>
      </c>
      <c r="DX134" s="409">
        <f t="shared" si="116"/>
        <v>2</v>
      </c>
      <c r="EA134" s="409">
        <f t="shared" si="117"/>
        <v>1</v>
      </c>
      <c r="ED134" s="409">
        <f t="shared" si="118"/>
        <v>2</v>
      </c>
      <c r="EG134" s="409">
        <f t="shared" si="119"/>
        <v>2</v>
      </c>
      <c r="EJ134" s="409">
        <f t="shared" si="120"/>
        <v>0</v>
      </c>
      <c r="EM134" s="409">
        <f t="shared" si="121"/>
        <v>1</v>
      </c>
      <c r="EP134" s="409">
        <f t="shared" si="122"/>
        <v>2</v>
      </c>
      <c r="ES134" s="409">
        <f t="shared" si="123"/>
        <v>2</v>
      </c>
      <c r="EV134" s="409">
        <f t="shared" si="124"/>
        <v>1</v>
      </c>
      <c r="EY134" s="409">
        <f t="shared" si="125"/>
        <v>2</v>
      </c>
      <c r="EZ134" s="409">
        <f t="shared" si="127"/>
        <v>0</v>
      </c>
      <c r="FA134" s="409">
        <f t="shared" si="126"/>
        <v>1</v>
      </c>
      <c r="FB134" s="409">
        <f t="shared" si="130"/>
        <v>1</v>
      </c>
      <c r="FC134" s="409">
        <f t="shared" si="97"/>
        <v>1</v>
      </c>
      <c r="FD134" s="409">
        <f t="shared" si="110"/>
        <v>0</v>
      </c>
      <c r="FE134" s="409">
        <f t="shared" si="98"/>
        <v>0</v>
      </c>
      <c r="FF134" s="409">
        <f t="shared" si="99"/>
        <v>1</v>
      </c>
      <c r="FG134" s="409">
        <f t="shared" si="100"/>
        <v>1</v>
      </c>
      <c r="FH134" s="409">
        <f t="shared" si="101"/>
        <v>1</v>
      </c>
      <c r="FI134" s="409">
        <f t="shared" si="102"/>
        <v>2</v>
      </c>
      <c r="FJ134" s="409">
        <f t="shared" si="131"/>
        <v>2</v>
      </c>
      <c r="FK134" s="409">
        <f t="shared" si="104"/>
        <v>2</v>
      </c>
      <c r="FL134" s="409">
        <f t="shared" si="105"/>
        <v>1</v>
      </c>
      <c r="FM134" s="409">
        <f t="shared" si="106"/>
        <v>2</v>
      </c>
      <c r="FN134" s="409">
        <f t="shared" si="107"/>
        <v>2</v>
      </c>
      <c r="FO134" s="409">
        <f t="shared" si="108"/>
        <v>2</v>
      </c>
      <c r="FP134" s="409">
        <f t="shared" si="109"/>
        <v>2</v>
      </c>
    </row>
    <row r="135" spans="1:172" s="408" customFormat="1" ht="13.5" customHeight="1">
      <c r="A135" s="410" t="s">
        <v>141</v>
      </c>
      <c r="B135" s="88"/>
      <c r="C135" s="411" t="str">
        <f>aktuell!C98</f>
        <v>Deutschland</v>
      </c>
      <c r="D135" s="88" t="s">
        <v>3</v>
      </c>
      <c r="E135" s="88" t="str">
        <f>aktuell!E98</f>
        <v>Spanien</v>
      </c>
      <c r="F135" s="88">
        <f>IF(aktuell!F98="","",aktuell!F98)</f>
        <v>0</v>
      </c>
      <c r="G135" s="88" t="s">
        <v>3</v>
      </c>
      <c r="H135" s="412">
        <f>IF(aktuell!H98="","",aktuell!H98)</f>
        <v>1</v>
      </c>
      <c r="I135" s="88">
        <v>3</v>
      </c>
      <c r="J135" s="88" t="s">
        <v>3</v>
      </c>
      <c r="K135" s="412">
        <v>1</v>
      </c>
      <c r="L135" s="88">
        <v>1</v>
      </c>
      <c r="M135" s="88" t="s">
        <v>3</v>
      </c>
      <c r="N135" s="412">
        <v>2</v>
      </c>
      <c r="O135" s="88">
        <v>3</v>
      </c>
      <c r="P135" s="88" t="s">
        <v>3</v>
      </c>
      <c r="Q135" s="412">
        <v>1</v>
      </c>
      <c r="R135" s="61">
        <v>1</v>
      </c>
      <c r="S135" s="61" t="s">
        <v>3</v>
      </c>
      <c r="T135" s="62">
        <v>2</v>
      </c>
      <c r="U135" s="88">
        <v>4</v>
      </c>
      <c r="V135" s="88" t="s">
        <v>3</v>
      </c>
      <c r="W135" s="412">
        <v>3</v>
      </c>
      <c r="X135" s="88">
        <v>2</v>
      </c>
      <c r="Y135" s="88" t="s">
        <v>3</v>
      </c>
      <c r="Z135" s="412">
        <v>1</v>
      </c>
      <c r="AA135" s="88">
        <v>4</v>
      </c>
      <c r="AB135" s="88" t="s">
        <v>3</v>
      </c>
      <c r="AC135" s="412">
        <v>2</v>
      </c>
      <c r="AD135" s="88">
        <v>3</v>
      </c>
      <c r="AE135" s="88" t="s">
        <v>3</v>
      </c>
      <c r="AF135" s="412">
        <v>1</v>
      </c>
      <c r="AG135" s="88">
        <v>3</v>
      </c>
      <c r="AH135" s="88" t="s">
        <v>3</v>
      </c>
      <c r="AI135" s="412">
        <v>1</v>
      </c>
      <c r="AJ135" s="88">
        <v>2</v>
      </c>
      <c r="AK135" s="88" t="s">
        <v>3</v>
      </c>
      <c r="AL135" s="412">
        <v>1</v>
      </c>
      <c r="AM135" s="88">
        <v>0</v>
      </c>
      <c r="AN135" s="88" t="s">
        <v>3</v>
      </c>
      <c r="AO135" s="412">
        <v>2</v>
      </c>
      <c r="AP135" s="61">
        <v>2</v>
      </c>
      <c r="AQ135" s="61" t="s">
        <v>3</v>
      </c>
      <c r="AR135" s="62">
        <v>1</v>
      </c>
      <c r="AS135" s="88">
        <v>3</v>
      </c>
      <c r="AT135" s="88" t="s">
        <v>3</v>
      </c>
      <c r="AU135" s="412">
        <v>1</v>
      </c>
      <c r="AV135" s="88">
        <v>2</v>
      </c>
      <c r="AW135" s="88" t="s">
        <v>3</v>
      </c>
      <c r="AX135" s="412">
        <v>1</v>
      </c>
      <c r="AY135" s="88">
        <v>0</v>
      </c>
      <c r="AZ135" s="88" t="s">
        <v>3</v>
      </c>
      <c r="BA135" s="412">
        <v>1</v>
      </c>
      <c r="BB135" s="88">
        <v>2</v>
      </c>
      <c r="BC135" s="88" t="s">
        <v>3</v>
      </c>
      <c r="BD135" s="412">
        <v>1</v>
      </c>
      <c r="BF135" s="88">
        <v>7</v>
      </c>
      <c r="BG135" s="88" t="s">
        <v>3</v>
      </c>
      <c r="BH135" s="412">
        <v>6</v>
      </c>
      <c r="BI135" s="88">
        <v>3</v>
      </c>
      <c r="BJ135" s="88" t="s">
        <v>3</v>
      </c>
      <c r="BK135" s="412">
        <v>1</v>
      </c>
      <c r="BL135" s="88">
        <v>5</v>
      </c>
      <c r="BM135" s="88" t="s">
        <v>3</v>
      </c>
      <c r="BN135" s="412">
        <v>3</v>
      </c>
      <c r="BO135" s="88">
        <v>2</v>
      </c>
      <c r="BP135" s="88" t="s">
        <v>3</v>
      </c>
      <c r="BQ135" s="412">
        <v>0</v>
      </c>
      <c r="BR135" s="61">
        <v>1</v>
      </c>
      <c r="BS135" s="61" t="s">
        <v>3</v>
      </c>
      <c r="BT135" s="62">
        <v>0</v>
      </c>
      <c r="BU135" s="61">
        <v>3</v>
      </c>
      <c r="BV135" s="61" t="s">
        <v>3</v>
      </c>
      <c r="BW135" s="62">
        <v>2</v>
      </c>
      <c r="BX135" s="61">
        <v>3</v>
      </c>
      <c r="BY135" s="61" t="s">
        <v>3</v>
      </c>
      <c r="BZ135" s="62">
        <v>2</v>
      </c>
      <c r="CA135" s="88">
        <v>3</v>
      </c>
      <c r="CB135" s="88" t="s">
        <v>3</v>
      </c>
      <c r="CC135" s="412">
        <v>1</v>
      </c>
      <c r="CD135" s="88">
        <v>3</v>
      </c>
      <c r="CE135" s="88" t="s">
        <v>3</v>
      </c>
      <c r="CF135" s="412">
        <v>0</v>
      </c>
      <c r="CG135" s="61">
        <v>2</v>
      </c>
      <c r="CH135" s="61" t="s">
        <v>3</v>
      </c>
      <c r="CI135" s="62">
        <v>1</v>
      </c>
      <c r="CJ135" s="61">
        <v>3</v>
      </c>
      <c r="CK135" s="61" t="s">
        <v>3</v>
      </c>
      <c r="CL135" s="62">
        <v>1</v>
      </c>
      <c r="CM135" s="61">
        <v>1</v>
      </c>
      <c r="CN135" s="61" t="s">
        <v>3</v>
      </c>
      <c r="CO135" s="62">
        <v>3</v>
      </c>
      <c r="CP135" s="61">
        <v>3</v>
      </c>
      <c r="CQ135" s="61" t="s">
        <v>3</v>
      </c>
      <c r="CR135" s="62">
        <v>2</v>
      </c>
      <c r="CS135" s="61">
        <v>2</v>
      </c>
      <c r="CT135" s="61" t="s">
        <v>3</v>
      </c>
      <c r="CU135" s="62">
        <v>1</v>
      </c>
      <c r="CV135" s="352">
        <v>1</v>
      </c>
      <c r="CW135" s="352" t="s">
        <v>3</v>
      </c>
      <c r="CX135" s="353">
        <v>2</v>
      </c>
      <c r="CY135" s="61">
        <v>3</v>
      </c>
      <c r="CZ135" s="61" t="s">
        <v>3</v>
      </c>
      <c r="DA135" s="62">
        <v>1</v>
      </c>
      <c r="DB135" s="61">
        <v>3</v>
      </c>
      <c r="DC135" s="61" t="s">
        <v>3</v>
      </c>
      <c r="DD135" s="62">
        <v>1</v>
      </c>
      <c r="DF135" s="409">
        <f t="shared" si="132"/>
        <v>0</v>
      </c>
      <c r="DI135" s="409">
        <f t="shared" si="129"/>
        <v>2</v>
      </c>
      <c r="DL135" s="409">
        <f t="shared" si="112"/>
        <v>0</v>
      </c>
      <c r="DO135" s="409">
        <f t="shared" si="113"/>
        <v>2</v>
      </c>
      <c r="DR135" s="409">
        <f t="shared" si="114"/>
        <v>0</v>
      </c>
      <c r="DU135" s="409">
        <f t="shared" si="115"/>
        <v>0</v>
      </c>
      <c r="DX135" s="409">
        <f t="shared" si="116"/>
        <v>0</v>
      </c>
      <c r="EA135" s="409">
        <f t="shared" si="117"/>
        <v>0</v>
      </c>
      <c r="ED135" s="409">
        <f t="shared" si="118"/>
        <v>0</v>
      </c>
      <c r="EG135" s="409">
        <f t="shared" si="119"/>
        <v>0</v>
      </c>
      <c r="EJ135" s="409">
        <f t="shared" si="120"/>
        <v>1</v>
      </c>
      <c r="EM135" s="409">
        <f t="shared" si="121"/>
        <v>0</v>
      </c>
      <c r="EP135" s="409">
        <f t="shared" si="122"/>
        <v>0</v>
      </c>
      <c r="ES135" s="409">
        <f t="shared" si="123"/>
        <v>0</v>
      </c>
      <c r="EV135" s="409">
        <f t="shared" si="124"/>
        <v>3</v>
      </c>
      <c r="EY135" s="409">
        <f t="shared" si="125"/>
        <v>0</v>
      </c>
      <c r="EZ135" s="409">
        <f t="shared" si="127"/>
        <v>0</v>
      </c>
      <c r="FA135" s="409">
        <f t="shared" si="126"/>
        <v>0</v>
      </c>
      <c r="FB135" s="409">
        <f t="shared" si="130"/>
        <v>0</v>
      </c>
      <c r="FC135" s="409">
        <f t="shared" si="97"/>
        <v>0</v>
      </c>
      <c r="FD135" s="409">
        <f t="shared" si="110"/>
        <v>0</v>
      </c>
      <c r="FE135" s="409">
        <f t="shared" si="98"/>
        <v>0</v>
      </c>
      <c r="FF135" s="409">
        <f t="shared" si="99"/>
        <v>0</v>
      </c>
      <c r="FG135" s="409">
        <f t="shared" si="100"/>
        <v>0</v>
      </c>
      <c r="FH135" s="409">
        <f t="shared" si="101"/>
        <v>0</v>
      </c>
      <c r="FI135" s="409">
        <f t="shared" si="102"/>
        <v>0</v>
      </c>
      <c r="FJ135" s="409">
        <f t="shared" si="131"/>
        <v>0</v>
      </c>
      <c r="FK135" s="409">
        <f t="shared" si="104"/>
        <v>1</v>
      </c>
      <c r="FL135" s="409">
        <f t="shared" si="105"/>
        <v>0</v>
      </c>
      <c r="FM135" s="409">
        <f t="shared" si="106"/>
        <v>0</v>
      </c>
      <c r="FN135" s="409">
        <f t="shared" si="107"/>
        <v>2</v>
      </c>
      <c r="FO135" s="409">
        <f t="shared" si="108"/>
        <v>0</v>
      </c>
      <c r="FP135" s="409">
        <f t="shared" si="109"/>
        <v>0</v>
      </c>
    </row>
    <row r="136" spans="3:172" ht="13.5" customHeight="1">
      <c r="C136" s="252"/>
      <c r="D136" s="192"/>
      <c r="E136" s="192"/>
      <c r="F136" s="192">
        <f>IF(aktuell!F99=0,"",aktuell!F99)</f>
      </c>
      <c r="G136" s="192"/>
      <c r="H136" s="193">
        <f>IF(aktuell!H99=0,"",aktuell!H99)</f>
      </c>
      <c r="DF136" s="284">
        <f t="shared" si="132"/>
        <v>0</v>
      </c>
      <c r="DI136" s="284">
        <f t="shared" si="129"/>
        <v>0</v>
      </c>
      <c r="DL136" s="284">
        <f t="shared" si="112"/>
        <v>0</v>
      </c>
      <c r="DO136" s="284">
        <f t="shared" si="113"/>
        <v>0</v>
      </c>
      <c r="DR136" s="284">
        <f t="shared" si="114"/>
        <v>0</v>
      </c>
      <c r="DU136" s="284">
        <f t="shared" si="115"/>
        <v>0</v>
      </c>
      <c r="DX136" s="284">
        <f t="shared" si="116"/>
        <v>0</v>
      </c>
      <c r="EA136" s="284">
        <f t="shared" si="117"/>
        <v>0</v>
      </c>
      <c r="ED136" s="284">
        <f t="shared" si="118"/>
        <v>0</v>
      </c>
      <c r="EG136" s="284">
        <f t="shared" si="119"/>
        <v>0</v>
      </c>
      <c r="EJ136" s="284">
        <f t="shared" si="120"/>
        <v>0</v>
      </c>
      <c r="EM136" s="284">
        <f t="shared" si="121"/>
        <v>0</v>
      </c>
      <c r="EP136" s="284">
        <f t="shared" si="122"/>
        <v>0</v>
      </c>
      <c r="ES136" s="284">
        <f t="shared" si="123"/>
        <v>0</v>
      </c>
      <c r="EV136" s="284">
        <f t="shared" si="124"/>
        <v>0</v>
      </c>
      <c r="EY136" s="284">
        <f t="shared" si="125"/>
        <v>0</v>
      </c>
      <c r="EZ136" s="284">
        <f t="shared" si="127"/>
        <v>0</v>
      </c>
      <c r="FA136" s="284">
        <f t="shared" si="126"/>
        <v>0</v>
      </c>
      <c r="FB136" s="284">
        <f t="shared" si="130"/>
        <v>0</v>
      </c>
      <c r="FC136" s="284">
        <f t="shared" si="97"/>
        <v>0</v>
      </c>
      <c r="FD136" s="284">
        <f t="shared" si="110"/>
        <v>0</v>
      </c>
      <c r="FE136" s="284">
        <f t="shared" si="98"/>
        <v>0</v>
      </c>
      <c r="FF136" s="284">
        <f t="shared" si="99"/>
        <v>0</v>
      </c>
      <c r="FG136" s="284">
        <f t="shared" si="100"/>
        <v>0</v>
      </c>
      <c r="FH136" s="284">
        <f t="shared" si="101"/>
        <v>0</v>
      </c>
      <c r="FI136" s="284">
        <f t="shared" si="102"/>
        <v>0</v>
      </c>
      <c r="FJ136" s="284">
        <f t="shared" si="131"/>
        <v>0</v>
      </c>
      <c r="FK136" s="284">
        <f t="shared" si="104"/>
        <v>0</v>
      </c>
      <c r="FL136" s="284">
        <f t="shared" si="105"/>
        <v>0</v>
      </c>
      <c r="FM136" s="284">
        <f t="shared" si="106"/>
        <v>0</v>
      </c>
      <c r="FN136" s="284">
        <f t="shared" si="107"/>
        <v>0</v>
      </c>
      <c r="FO136" s="284">
        <f t="shared" si="108"/>
        <v>0</v>
      </c>
      <c r="FP136" s="284">
        <f t="shared" si="109"/>
        <v>0</v>
      </c>
    </row>
    <row r="137" spans="3:172" ht="13.5" customHeight="1">
      <c r="C137" s="252"/>
      <c r="D137" s="192"/>
      <c r="E137" s="192"/>
      <c r="F137" s="192">
        <f>IF(aktuell!F100=0,"",aktuell!F100)</f>
      </c>
      <c r="G137" s="192"/>
      <c r="H137" s="193">
        <f>IF(aktuell!H100=0,"",aktuell!H100)</f>
      </c>
      <c r="DF137" s="284">
        <f t="shared" si="132"/>
        <v>0</v>
      </c>
      <c r="DI137" s="284">
        <f t="shared" si="129"/>
        <v>0</v>
      </c>
      <c r="DL137" s="284">
        <f t="shared" si="112"/>
        <v>0</v>
      </c>
      <c r="DO137" s="284">
        <f t="shared" si="113"/>
        <v>0</v>
      </c>
      <c r="DR137" s="284">
        <f t="shared" si="114"/>
        <v>0</v>
      </c>
      <c r="DU137" s="284">
        <f t="shared" si="115"/>
        <v>0</v>
      </c>
      <c r="DX137" s="284">
        <f t="shared" si="116"/>
        <v>0</v>
      </c>
      <c r="EA137" s="284">
        <f t="shared" si="117"/>
        <v>0</v>
      </c>
      <c r="ED137" s="284">
        <f t="shared" si="118"/>
        <v>0</v>
      </c>
      <c r="EG137" s="284">
        <f t="shared" si="119"/>
        <v>0</v>
      </c>
      <c r="EJ137" s="284">
        <f t="shared" si="120"/>
        <v>0</v>
      </c>
      <c r="EM137" s="284">
        <f t="shared" si="121"/>
        <v>0</v>
      </c>
      <c r="EP137" s="284">
        <f t="shared" si="122"/>
        <v>0</v>
      </c>
      <c r="ES137" s="284">
        <f t="shared" si="123"/>
        <v>0</v>
      </c>
      <c r="EV137" s="284">
        <f t="shared" si="124"/>
        <v>0</v>
      </c>
      <c r="EY137" s="284">
        <f t="shared" si="125"/>
        <v>0</v>
      </c>
      <c r="EZ137" s="284">
        <f t="shared" si="127"/>
        <v>0</v>
      </c>
      <c r="FA137" s="284">
        <f t="shared" si="126"/>
        <v>0</v>
      </c>
      <c r="FB137" s="284">
        <f t="shared" si="130"/>
        <v>0</v>
      </c>
      <c r="FC137" s="284">
        <f t="shared" si="97"/>
        <v>0</v>
      </c>
      <c r="FD137" s="284">
        <f t="shared" si="110"/>
        <v>0</v>
      </c>
      <c r="FE137" s="284">
        <f t="shared" si="98"/>
        <v>0</v>
      </c>
      <c r="FF137" s="284">
        <f t="shared" si="99"/>
        <v>0</v>
      </c>
      <c r="FG137" s="284">
        <f t="shared" si="100"/>
        <v>0</v>
      </c>
      <c r="FH137" s="284">
        <f t="shared" si="101"/>
        <v>0</v>
      </c>
      <c r="FI137" s="284">
        <f t="shared" si="102"/>
        <v>0</v>
      </c>
      <c r="FJ137" s="284">
        <f t="shared" si="131"/>
        <v>0</v>
      </c>
      <c r="FK137" s="284">
        <f t="shared" si="104"/>
        <v>0</v>
      </c>
      <c r="FL137" s="284">
        <f t="shared" si="105"/>
        <v>0</v>
      </c>
      <c r="FM137" s="284">
        <f t="shared" si="106"/>
        <v>0</v>
      </c>
      <c r="FN137" s="284">
        <f t="shared" si="107"/>
        <v>0</v>
      </c>
      <c r="FO137" s="284">
        <f t="shared" si="108"/>
        <v>0</v>
      </c>
      <c r="FP137" s="284">
        <f t="shared" si="109"/>
        <v>0</v>
      </c>
    </row>
    <row r="138" spans="3:172" ht="13.5" customHeight="1">
      <c r="C138" s="252"/>
      <c r="D138" s="192"/>
      <c r="E138" s="192"/>
      <c r="F138" s="192">
        <f>IF(aktuell!F101=0,"",aktuell!F101)</f>
      </c>
      <c r="G138" s="192"/>
      <c r="H138" s="193">
        <f>IF(aktuell!H101=0,"",aktuell!H101)</f>
      </c>
      <c r="J138" s="402"/>
      <c r="M138" s="421"/>
      <c r="P138" s="402"/>
      <c r="S138" s="402"/>
      <c r="V138" s="402"/>
      <c r="Y138" s="402"/>
      <c r="AB138" s="402"/>
      <c r="AE138" s="402"/>
      <c r="AH138" s="402"/>
      <c r="AK138" s="421"/>
      <c r="AN138" s="402"/>
      <c r="AQ138" s="402"/>
      <c r="AT138" s="402"/>
      <c r="AW138" s="402"/>
      <c r="AZ138" s="402"/>
      <c r="BC138" s="402"/>
      <c r="BG138" s="402"/>
      <c r="BJ138" s="402"/>
      <c r="BM138" s="402"/>
      <c r="BP138" s="402"/>
      <c r="BS138" s="421"/>
      <c r="BV138" s="421"/>
      <c r="BY138" s="421"/>
      <c r="CB138" s="402"/>
      <c r="CE138" s="402"/>
      <c r="CH138" s="402"/>
      <c r="CK138" s="402"/>
      <c r="CN138" s="421"/>
      <c r="CQ138" s="402"/>
      <c r="CT138" s="402"/>
      <c r="CW138" s="421"/>
      <c r="CZ138" s="402"/>
      <c r="DC138" s="402"/>
      <c r="DF138" s="284">
        <f t="shared" si="132"/>
        <v>0</v>
      </c>
      <c r="DI138" s="284">
        <f t="shared" si="129"/>
        <v>0</v>
      </c>
      <c r="DL138" s="284">
        <f t="shared" si="112"/>
        <v>0</v>
      </c>
      <c r="DO138" s="284">
        <f t="shared" si="113"/>
        <v>0</v>
      </c>
      <c r="DR138" s="284">
        <f t="shared" si="114"/>
        <v>0</v>
      </c>
      <c r="DU138" s="284">
        <f t="shared" si="115"/>
        <v>0</v>
      </c>
      <c r="DX138" s="284">
        <f t="shared" si="116"/>
        <v>0</v>
      </c>
      <c r="EA138" s="284">
        <f t="shared" si="117"/>
        <v>0</v>
      </c>
      <c r="ED138" s="284">
        <f t="shared" si="118"/>
        <v>0</v>
      </c>
      <c r="EG138" s="284">
        <f t="shared" si="119"/>
        <v>0</v>
      </c>
      <c r="EJ138" s="284">
        <f t="shared" si="120"/>
        <v>0</v>
      </c>
      <c r="EM138" s="284">
        <f t="shared" si="121"/>
        <v>0</v>
      </c>
      <c r="EP138" s="284">
        <f t="shared" si="122"/>
        <v>0</v>
      </c>
      <c r="ES138" s="284">
        <f t="shared" si="123"/>
        <v>0</v>
      </c>
      <c r="EV138" s="284">
        <f t="shared" si="124"/>
        <v>0</v>
      </c>
      <c r="EY138" s="284">
        <f t="shared" si="125"/>
        <v>0</v>
      </c>
      <c r="EZ138" s="284">
        <f t="shared" si="127"/>
        <v>0</v>
      </c>
      <c r="FA138" s="284">
        <f t="shared" si="126"/>
        <v>0</v>
      </c>
      <c r="FB138" s="284">
        <f t="shared" si="130"/>
        <v>0</v>
      </c>
      <c r="FC138" s="284">
        <f t="shared" si="97"/>
        <v>0</v>
      </c>
      <c r="FD138" s="284">
        <f t="shared" si="110"/>
        <v>0</v>
      </c>
      <c r="FE138" s="284">
        <f t="shared" si="98"/>
        <v>0</v>
      </c>
      <c r="FF138" s="284">
        <f t="shared" si="99"/>
        <v>0</v>
      </c>
      <c r="FG138" s="284">
        <f t="shared" si="100"/>
        <v>0</v>
      </c>
      <c r="FH138" s="284">
        <f t="shared" si="101"/>
        <v>0</v>
      </c>
      <c r="FI138" s="284">
        <f t="shared" si="102"/>
        <v>0</v>
      </c>
      <c r="FJ138" s="284">
        <f t="shared" si="131"/>
        <v>0</v>
      </c>
      <c r="FK138" s="284">
        <f t="shared" si="104"/>
        <v>0</v>
      </c>
      <c r="FL138" s="284">
        <f t="shared" si="105"/>
        <v>0</v>
      </c>
      <c r="FM138" s="284">
        <f t="shared" si="106"/>
        <v>0</v>
      </c>
      <c r="FN138" s="284">
        <f t="shared" si="107"/>
        <v>0</v>
      </c>
      <c r="FO138" s="284">
        <f t="shared" si="108"/>
        <v>0</v>
      </c>
      <c r="FP138" s="284">
        <f t="shared" si="109"/>
        <v>0</v>
      </c>
    </row>
    <row r="139" spans="1:172" ht="17.25" customHeight="1">
      <c r="A139" s="128" t="s">
        <v>59</v>
      </c>
      <c r="B139" s="129"/>
      <c r="C139" s="252"/>
      <c r="D139" s="192"/>
      <c r="E139" s="192"/>
      <c r="F139" s="192">
        <f>IF(aktuell!F102=0,"",aktuell!F102)</f>
      </c>
      <c r="G139" s="192"/>
      <c r="H139" s="193">
        <f>IF(aktuell!H102=0,"",aktuell!H102)</f>
      </c>
      <c r="I139" s="176" t="s">
        <v>154</v>
      </c>
      <c r="J139" s="177"/>
      <c r="K139" s="178"/>
      <c r="L139" s="165" t="s">
        <v>159</v>
      </c>
      <c r="M139" s="165"/>
      <c r="N139" s="179"/>
      <c r="O139" s="180" t="s">
        <v>158</v>
      </c>
      <c r="P139" s="165"/>
      <c r="Q139" s="178"/>
      <c r="R139" s="165" t="s">
        <v>151</v>
      </c>
      <c r="S139" s="165"/>
      <c r="T139" s="165"/>
      <c r="U139" s="180" t="s">
        <v>162</v>
      </c>
      <c r="V139" s="165"/>
      <c r="W139" s="178"/>
      <c r="X139" s="165" t="s">
        <v>171</v>
      </c>
      <c r="Y139" s="165"/>
      <c r="Z139" s="165"/>
      <c r="AA139" s="180" t="s">
        <v>149</v>
      </c>
      <c r="AB139" s="165"/>
      <c r="AC139" s="178"/>
      <c r="AD139" s="165" t="s">
        <v>153</v>
      </c>
      <c r="AE139" s="165"/>
      <c r="AF139" s="165"/>
      <c r="AG139" s="180" t="s">
        <v>173</v>
      </c>
      <c r="AH139" s="165"/>
      <c r="AI139" s="178"/>
      <c r="AJ139" s="165" t="s">
        <v>175</v>
      </c>
      <c r="AK139" s="165"/>
      <c r="AL139" s="165"/>
      <c r="AM139" s="180" t="s">
        <v>176</v>
      </c>
      <c r="AN139" s="165"/>
      <c r="AO139" s="178"/>
      <c r="AP139" s="165" t="s">
        <v>179</v>
      </c>
      <c r="AQ139" s="165"/>
      <c r="AR139" s="165"/>
      <c r="AS139" s="180" t="s">
        <v>180</v>
      </c>
      <c r="AT139" s="165"/>
      <c r="AU139" s="178"/>
      <c r="AV139" s="165" t="s">
        <v>184</v>
      </c>
      <c r="AW139" s="165"/>
      <c r="AX139" s="165"/>
      <c r="AY139" s="202" t="s">
        <v>163</v>
      </c>
      <c r="AZ139" s="165"/>
      <c r="BA139" s="178"/>
      <c r="BB139" s="180" t="s">
        <v>189</v>
      </c>
      <c r="BC139" s="165"/>
      <c r="BD139" s="178"/>
      <c r="BF139" s="180" t="s">
        <v>190</v>
      </c>
      <c r="BG139" s="270"/>
      <c r="BH139" s="271"/>
      <c r="BI139" s="180" t="s">
        <v>192</v>
      </c>
      <c r="BJ139" s="270"/>
      <c r="BK139" s="271"/>
      <c r="BL139" s="180" t="s">
        <v>193</v>
      </c>
      <c r="BM139" s="270"/>
      <c r="BN139" s="271"/>
      <c r="BO139" s="180" t="s">
        <v>211</v>
      </c>
      <c r="BP139" s="270"/>
      <c r="BQ139" s="271"/>
      <c r="BR139" s="180" t="s">
        <v>196</v>
      </c>
      <c r="BS139" s="165"/>
      <c r="BT139" s="178"/>
      <c r="BU139" s="180" t="s">
        <v>197</v>
      </c>
      <c r="BV139" s="165"/>
      <c r="BW139" s="178"/>
      <c r="BX139" s="180" t="s">
        <v>198</v>
      </c>
      <c r="BY139" s="165"/>
      <c r="BZ139" s="178"/>
      <c r="CA139" s="180" t="s">
        <v>200</v>
      </c>
      <c r="CB139" s="165"/>
      <c r="CC139" s="178"/>
      <c r="CD139" s="180" t="s">
        <v>201</v>
      </c>
      <c r="CE139" s="165"/>
      <c r="CF139" s="178"/>
      <c r="CG139" s="180" t="s">
        <v>202</v>
      </c>
      <c r="CH139" s="165"/>
      <c r="CI139" s="178"/>
      <c r="CJ139" s="180" t="s">
        <v>204</v>
      </c>
      <c r="CK139" s="165"/>
      <c r="CL139" s="178"/>
      <c r="CM139" s="180" t="s">
        <v>205</v>
      </c>
      <c r="CN139" s="165"/>
      <c r="CO139" s="178"/>
      <c r="CP139" s="180" t="s">
        <v>206</v>
      </c>
      <c r="CQ139" s="165"/>
      <c r="CR139" s="178"/>
      <c r="CS139" s="180" t="s">
        <v>207</v>
      </c>
      <c r="CT139" s="165"/>
      <c r="CU139" s="178"/>
      <c r="CV139" s="180" t="s">
        <v>208</v>
      </c>
      <c r="CW139" s="165"/>
      <c r="CX139" s="178"/>
      <c r="CY139" s="180" t="s">
        <v>209</v>
      </c>
      <c r="CZ139" s="165"/>
      <c r="DA139" s="178"/>
      <c r="DB139" s="359" t="s">
        <v>210</v>
      </c>
      <c r="DC139" s="359"/>
      <c r="DD139" s="359"/>
      <c r="DF139" s="284">
        <f t="shared" si="132"/>
        <v>0</v>
      </c>
      <c r="DI139" s="284">
        <f t="shared" si="129"/>
        <v>0</v>
      </c>
      <c r="DL139" s="284">
        <f t="shared" si="112"/>
        <v>0</v>
      </c>
      <c r="DO139" s="284">
        <f t="shared" si="113"/>
        <v>0</v>
      </c>
      <c r="DR139" s="284">
        <f t="shared" si="114"/>
        <v>0</v>
      </c>
      <c r="DU139" s="284">
        <f t="shared" si="115"/>
        <v>0</v>
      </c>
      <c r="DX139" s="284">
        <f t="shared" si="116"/>
        <v>0</v>
      </c>
      <c r="EA139" s="284">
        <f t="shared" si="117"/>
        <v>0</v>
      </c>
      <c r="ED139" s="284">
        <f t="shared" si="118"/>
        <v>0</v>
      </c>
      <c r="EG139" s="284">
        <f t="shared" si="119"/>
        <v>0</v>
      </c>
      <c r="EJ139" s="284">
        <f t="shared" si="120"/>
        <v>0</v>
      </c>
      <c r="EM139" s="284">
        <f t="shared" si="121"/>
        <v>0</v>
      </c>
      <c r="EP139" s="284">
        <f t="shared" si="122"/>
        <v>0</v>
      </c>
      <c r="ES139" s="284">
        <f t="shared" si="123"/>
        <v>0</v>
      </c>
      <c r="EV139" s="284">
        <f t="shared" si="124"/>
        <v>0</v>
      </c>
      <c r="EY139" s="284">
        <f t="shared" si="125"/>
        <v>0</v>
      </c>
      <c r="EZ139" s="284">
        <f t="shared" si="127"/>
        <v>0</v>
      </c>
      <c r="FA139" s="284">
        <f t="shared" si="126"/>
        <v>0</v>
      </c>
      <c r="FB139" s="284">
        <f t="shared" si="130"/>
        <v>0</v>
      </c>
      <c r="FC139" s="284">
        <f t="shared" si="97"/>
        <v>0</v>
      </c>
      <c r="FD139" s="284">
        <f t="shared" si="110"/>
        <v>0</v>
      </c>
      <c r="FE139" s="284">
        <f t="shared" si="98"/>
        <v>0</v>
      </c>
      <c r="FF139" s="284">
        <f t="shared" si="99"/>
        <v>0</v>
      </c>
      <c r="FG139" s="284">
        <f t="shared" si="100"/>
        <v>0</v>
      </c>
      <c r="FH139" s="284">
        <f t="shared" si="101"/>
        <v>0</v>
      </c>
      <c r="FI139" s="284">
        <f t="shared" si="102"/>
        <v>0</v>
      </c>
      <c r="FJ139" s="284">
        <f t="shared" si="131"/>
        <v>0</v>
      </c>
      <c r="FK139" s="284">
        <f t="shared" si="104"/>
        <v>0</v>
      </c>
      <c r="FL139" s="284">
        <f t="shared" si="105"/>
        <v>0</v>
      </c>
      <c r="FM139" s="284">
        <f t="shared" si="106"/>
        <v>0</v>
      </c>
      <c r="FN139" s="284">
        <f t="shared" si="107"/>
        <v>0</v>
      </c>
      <c r="FO139" s="284">
        <f t="shared" si="108"/>
        <v>0</v>
      </c>
      <c r="FP139" s="284">
        <f t="shared" si="109"/>
        <v>0</v>
      </c>
    </row>
    <row r="140" spans="1:172" ht="13.5" customHeight="1">
      <c r="A140" s="117" t="s">
        <v>134</v>
      </c>
      <c r="B140" s="70"/>
      <c r="C140" s="71" t="str">
        <f>aktuell!C103</f>
        <v>Uruguay</v>
      </c>
      <c r="D140" s="118" t="s">
        <v>3</v>
      </c>
      <c r="E140" s="70" t="str">
        <f>aktuell!E103</f>
        <v>Deutschland</v>
      </c>
      <c r="F140" s="70">
        <f>IF(aktuell!F103="","",aktuell!F103)</f>
        <v>2</v>
      </c>
      <c r="G140" s="118" t="s">
        <v>3</v>
      </c>
      <c r="H140" s="253">
        <f>IF(aktuell!H103="","",aktuell!H103)</f>
        <v>3</v>
      </c>
      <c r="I140" s="120">
        <v>0</v>
      </c>
      <c r="J140" s="118" t="s">
        <v>3</v>
      </c>
      <c r="K140" s="121">
        <v>3</v>
      </c>
      <c r="L140" s="120">
        <v>2</v>
      </c>
      <c r="M140" s="118" t="s">
        <v>3</v>
      </c>
      <c r="N140" s="121">
        <v>1</v>
      </c>
      <c r="O140" s="120">
        <v>1</v>
      </c>
      <c r="P140" s="118" t="s">
        <v>3</v>
      </c>
      <c r="Q140" s="121">
        <v>3</v>
      </c>
      <c r="R140" s="120">
        <v>2</v>
      </c>
      <c r="S140" s="118" t="s">
        <v>3</v>
      </c>
      <c r="T140" s="121">
        <v>1</v>
      </c>
      <c r="U140" s="120">
        <v>1</v>
      </c>
      <c r="V140" s="118" t="s">
        <v>3</v>
      </c>
      <c r="W140" s="121">
        <v>3</v>
      </c>
      <c r="X140" s="120">
        <v>1</v>
      </c>
      <c r="Y140" s="118" t="s">
        <v>3</v>
      </c>
      <c r="Z140" s="121">
        <v>2</v>
      </c>
      <c r="AA140" s="120">
        <v>1</v>
      </c>
      <c r="AB140" s="118" t="s">
        <v>3</v>
      </c>
      <c r="AC140" s="121">
        <v>2</v>
      </c>
      <c r="AD140" s="120">
        <v>1</v>
      </c>
      <c r="AE140" s="118" t="s">
        <v>3</v>
      </c>
      <c r="AF140" s="121">
        <v>3</v>
      </c>
      <c r="AG140" s="120">
        <v>1</v>
      </c>
      <c r="AH140" s="118" t="s">
        <v>3</v>
      </c>
      <c r="AI140" s="121">
        <v>3</v>
      </c>
      <c r="AJ140" s="120">
        <v>1</v>
      </c>
      <c r="AK140" s="118" t="s">
        <v>3</v>
      </c>
      <c r="AL140" s="121">
        <v>3</v>
      </c>
      <c r="AM140" s="120">
        <v>1</v>
      </c>
      <c r="AN140" s="118" t="s">
        <v>3</v>
      </c>
      <c r="AO140" s="121">
        <v>2</v>
      </c>
      <c r="AP140" s="120">
        <v>1</v>
      </c>
      <c r="AQ140" s="118" t="s">
        <v>3</v>
      </c>
      <c r="AR140" s="121">
        <v>3</v>
      </c>
      <c r="AS140" s="120">
        <v>0</v>
      </c>
      <c r="AT140" s="118" t="s">
        <v>3</v>
      </c>
      <c r="AU140" s="121">
        <v>3</v>
      </c>
      <c r="AV140" s="120">
        <v>0</v>
      </c>
      <c r="AW140" s="118" t="s">
        <v>3</v>
      </c>
      <c r="AX140" s="121">
        <v>2</v>
      </c>
      <c r="AY140" s="120">
        <v>3</v>
      </c>
      <c r="AZ140" s="118" t="s">
        <v>3</v>
      </c>
      <c r="BA140" s="121">
        <v>1</v>
      </c>
      <c r="BB140" s="120">
        <v>1</v>
      </c>
      <c r="BC140" s="118" t="s">
        <v>3</v>
      </c>
      <c r="BD140" s="121">
        <v>4</v>
      </c>
      <c r="BF140" s="120">
        <v>1</v>
      </c>
      <c r="BG140" s="118" t="s">
        <v>3</v>
      </c>
      <c r="BH140" s="121">
        <v>3</v>
      </c>
      <c r="BI140" s="120">
        <v>1</v>
      </c>
      <c r="BJ140" s="118" t="s">
        <v>3</v>
      </c>
      <c r="BK140" s="121">
        <v>2</v>
      </c>
      <c r="BL140" s="120">
        <v>0</v>
      </c>
      <c r="BM140" s="118" t="s">
        <v>3</v>
      </c>
      <c r="BN140" s="121">
        <v>3</v>
      </c>
      <c r="BO140" s="120">
        <v>0</v>
      </c>
      <c r="BP140" s="118" t="s">
        <v>3</v>
      </c>
      <c r="BQ140" s="121">
        <v>2</v>
      </c>
      <c r="BR140" s="120">
        <v>1</v>
      </c>
      <c r="BS140" s="118" t="s">
        <v>3</v>
      </c>
      <c r="BT140" s="121">
        <v>3</v>
      </c>
      <c r="BU140" s="335">
        <v>1</v>
      </c>
      <c r="BV140" s="118" t="s">
        <v>3</v>
      </c>
      <c r="BW140" s="336">
        <v>3</v>
      </c>
      <c r="BX140" s="120">
        <v>1</v>
      </c>
      <c r="BY140" s="118" t="s">
        <v>3</v>
      </c>
      <c r="BZ140" s="121">
        <v>2</v>
      </c>
      <c r="CA140" s="120">
        <v>0</v>
      </c>
      <c r="CB140" s="118" t="s">
        <v>3</v>
      </c>
      <c r="CC140" s="121">
        <v>2</v>
      </c>
      <c r="CD140" s="120">
        <v>1</v>
      </c>
      <c r="CE140" s="118" t="s">
        <v>3</v>
      </c>
      <c r="CF140" s="121">
        <v>3</v>
      </c>
      <c r="CG140" s="120">
        <v>1</v>
      </c>
      <c r="CH140" s="118" t="s">
        <v>3</v>
      </c>
      <c r="CI140" s="121">
        <v>3</v>
      </c>
      <c r="CJ140" s="120">
        <v>1</v>
      </c>
      <c r="CK140" s="118" t="s">
        <v>3</v>
      </c>
      <c r="CL140" s="121">
        <v>5</v>
      </c>
      <c r="CM140" s="120">
        <v>1</v>
      </c>
      <c r="CN140" s="118" t="s">
        <v>3</v>
      </c>
      <c r="CO140" s="121">
        <v>2</v>
      </c>
      <c r="CP140" s="120">
        <v>0</v>
      </c>
      <c r="CQ140" s="118" t="s">
        <v>3</v>
      </c>
      <c r="CR140" s="121">
        <v>3</v>
      </c>
      <c r="CS140" s="120">
        <v>1</v>
      </c>
      <c r="CT140" s="118" t="s">
        <v>3</v>
      </c>
      <c r="CU140" s="121">
        <v>3</v>
      </c>
      <c r="CV140" s="355">
        <v>2</v>
      </c>
      <c r="CW140" s="354" t="s">
        <v>3</v>
      </c>
      <c r="CX140" s="356">
        <v>1</v>
      </c>
      <c r="CY140" s="120">
        <v>2</v>
      </c>
      <c r="CZ140" s="118" t="s">
        <v>3</v>
      </c>
      <c r="DA140" s="121">
        <v>3</v>
      </c>
      <c r="DB140" s="120">
        <v>1</v>
      </c>
      <c r="DC140" s="118" t="s">
        <v>3</v>
      </c>
      <c r="DD140" s="121">
        <v>3</v>
      </c>
      <c r="DF140" s="284">
        <f t="shared" si="132"/>
        <v>1</v>
      </c>
      <c r="DI140" s="284">
        <f t="shared" si="129"/>
        <v>0</v>
      </c>
      <c r="DL140" s="284">
        <f t="shared" si="112"/>
        <v>1</v>
      </c>
      <c r="DO140" s="284">
        <f t="shared" si="113"/>
        <v>0</v>
      </c>
      <c r="DR140" s="284">
        <f t="shared" si="114"/>
        <v>1</v>
      </c>
      <c r="DU140" s="284">
        <f t="shared" si="115"/>
        <v>2</v>
      </c>
      <c r="DX140" s="284">
        <f t="shared" si="116"/>
        <v>2</v>
      </c>
      <c r="EA140" s="284">
        <f t="shared" si="117"/>
        <v>1</v>
      </c>
      <c r="ED140" s="284">
        <f t="shared" si="118"/>
        <v>1</v>
      </c>
      <c r="EG140" s="284">
        <f t="shared" si="119"/>
        <v>1</v>
      </c>
      <c r="EJ140" s="284">
        <f t="shared" si="120"/>
        <v>2</v>
      </c>
      <c r="EM140" s="284">
        <f t="shared" si="121"/>
        <v>1</v>
      </c>
      <c r="EP140" s="284">
        <f t="shared" si="122"/>
        <v>1</v>
      </c>
      <c r="ES140" s="284">
        <f t="shared" si="123"/>
        <v>1</v>
      </c>
      <c r="EV140" s="284">
        <f t="shared" si="124"/>
        <v>0</v>
      </c>
      <c r="EY140" s="284">
        <f t="shared" si="125"/>
        <v>1</v>
      </c>
      <c r="EZ140" s="284">
        <f t="shared" si="127"/>
        <v>1</v>
      </c>
      <c r="FA140" s="284">
        <f t="shared" si="126"/>
        <v>2</v>
      </c>
      <c r="FB140" s="284">
        <f t="shared" si="130"/>
        <v>1</v>
      </c>
      <c r="FC140" s="284">
        <f t="shared" si="97"/>
        <v>1</v>
      </c>
      <c r="FD140" s="284">
        <f t="shared" si="110"/>
        <v>1</v>
      </c>
      <c r="FE140" s="284">
        <f t="shared" si="98"/>
        <v>1</v>
      </c>
      <c r="FF140" s="284">
        <f t="shared" si="99"/>
        <v>2</v>
      </c>
      <c r="FG140" s="284">
        <f t="shared" si="100"/>
        <v>1</v>
      </c>
      <c r="FH140" s="284">
        <f t="shared" si="101"/>
        <v>1</v>
      </c>
      <c r="FI140" s="284">
        <f t="shared" si="102"/>
        <v>1</v>
      </c>
      <c r="FJ140" s="284">
        <f t="shared" si="131"/>
        <v>1</v>
      </c>
      <c r="FK140" s="284">
        <f t="shared" si="104"/>
        <v>2</v>
      </c>
      <c r="FL140" s="284">
        <f t="shared" si="105"/>
        <v>1</v>
      </c>
      <c r="FM140" s="284">
        <f t="shared" si="106"/>
        <v>1</v>
      </c>
      <c r="FN140" s="284">
        <f t="shared" si="107"/>
        <v>0</v>
      </c>
      <c r="FO140" s="284">
        <f t="shared" si="108"/>
        <v>3</v>
      </c>
      <c r="FP140" s="284">
        <f t="shared" si="109"/>
        <v>1</v>
      </c>
    </row>
    <row r="141" spans="3:172" ht="13.5" customHeight="1">
      <c r="C141" s="252"/>
      <c r="D141" s="192"/>
      <c r="E141" s="192"/>
      <c r="F141" s="192">
        <f>IF(aktuell!F104=0,"",aktuell!F104)</f>
      </c>
      <c r="G141" s="192"/>
      <c r="H141" s="193">
        <f>IF(aktuell!H104=0,"",aktuell!H104)</f>
      </c>
      <c r="K141" s="3"/>
      <c r="N141" s="3"/>
      <c r="Q141" s="3"/>
      <c r="T141" s="3"/>
      <c r="W141" s="3"/>
      <c r="Z141" s="3"/>
      <c r="AC141" s="3"/>
      <c r="AF141" s="3"/>
      <c r="AI141" s="3"/>
      <c r="AL141" s="3"/>
      <c r="AO141" s="3"/>
      <c r="AR141" s="3"/>
      <c r="AU141" s="3"/>
      <c r="AX141" s="3"/>
      <c r="BA141" s="3"/>
      <c r="BD141" s="3"/>
      <c r="BH141" s="3"/>
      <c r="BK141" s="3"/>
      <c r="BN141" s="3"/>
      <c r="BQ141" s="3"/>
      <c r="BT141" s="3"/>
      <c r="BW141" s="3"/>
      <c r="BZ141" s="3"/>
      <c r="CC141" s="3"/>
      <c r="CF141" s="3"/>
      <c r="CI141" s="3"/>
      <c r="CL141" s="3"/>
      <c r="CO141" s="3"/>
      <c r="CR141" s="3"/>
      <c r="CU141" s="3"/>
      <c r="CV141" s="340"/>
      <c r="CW141" s="340"/>
      <c r="CX141" s="349"/>
      <c r="DA141" s="3"/>
      <c r="DD141" s="3"/>
      <c r="DF141" s="284">
        <f t="shared" si="132"/>
        <v>0</v>
      </c>
      <c r="DI141" s="284">
        <f t="shared" si="129"/>
        <v>0</v>
      </c>
      <c r="DL141" s="284">
        <f t="shared" si="112"/>
        <v>0</v>
      </c>
      <c r="DO141" s="284">
        <f t="shared" si="113"/>
        <v>0</v>
      </c>
      <c r="DR141" s="284">
        <f t="shared" si="114"/>
        <v>0</v>
      </c>
      <c r="DU141" s="284">
        <f t="shared" si="115"/>
        <v>0</v>
      </c>
      <c r="DX141" s="284">
        <f t="shared" si="116"/>
        <v>0</v>
      </c>
      <c r="EA141" s="284">
        <f t="shared" si="117"/>
        <v>0</v>
      </c>
      <c r="ED141" s="284">
        <f t="shared" si="118"/>
        <v>0</v>
      </c>
      <c r="EG141" s="284">
        <f t="shared" si="119"/>
        <v>0</v>
      </c>
      <c r="EJ141" s="284">
        <f t="shared" si="120"/>
        <v>0</v>
      </c>
      <c r="EM141" s="284">
        <f t="shared" si="121"/>
        <v>0</v>
      </c>
      <c r="EP141" s="284">
        <f t="shared" si="122"/>
        <v>0</v>
      </c>
      <c r="ES141" s="284">
        <f t="shared" si="123"/>
        <v>0</v>
      </c>
      <c r="EV141" s="284">
        <f t="shared" si="124"/>
        <v>0</v>
      </c>
      <c r="EY141" s="284">
        <f t="shared" si="125"/>
        <v>0</v>
      </c>
      <c r="EZ141" s="284">
        <f t="shared" si="127"/>
        <v>0</v>
      </c>
      <c r="FA141" s="284">
        <f t="shared" si="126"/>
        <v>0</v>
      </c>
      <c r="FB141" s="284">
        <f t="shared" si="130"/>
        <v>0</v>
      </c>
      <c r="FC141" s="284">
        <f t="shared" si="97"/>
        <v>0</v>
      </c>
      <c r="FD141" s="284">
        <f t="shared" si="110"/>
        <v>0</v>
      </c>
      <c r="FE141" s="284">
        <f t="shared" si="98"/>
        <v>0</v>
      </c>
      <c r="FF141" s="284">
        <f t="shared" si="99"/>
        <v>0</v>
      </c>
      <c r="FG141" s="284">
        <f t="shared" si="100"/>
        <v>0</v>
      </c>
      <c r="FH141" s="284">
        <f t="shared" si="101"/>
        <v>0</v>
      </c>
      <c r="FI141" s="284">
        <f t="shared" si="102"/>
        <v>0</v>
      </c>
      <c r="FJ141" s="284">
        <f t="shared" si="131"/>
        <v>0</v>
      </c>
      <c r="FK141" s="284">
        <f t="shared" si="104"/>
        <v>0</v>
      </c>
      <c r="FL141" s="284">
        <f t="shared" si="105"/>
        <v>0</v>
      </c>
      <c r="FM141" s="284">
        <f t="shared" si="106"/>
        <v>0</v>
      </c>
      <c r="FN141" s="284">
        <f t="shared" si="107"/>
        <v>0</v>
      </c>
      <c r="FO141" s="284">
        <f t="shared" si="108"/>
        <v>0</v>
      </c>
      <c r="FP141" s="284">
        <f t="shared" si="109"/>
        <v>0</v>
      </c>
    </row>
    <row r="142" spans="3:172" ht="13.5" customHeight="1">
      <c r="C142" s="252"/>
      <c r="D142" s="192"/>
      <c r="E142" s="192"/>
      <c r="F142" s="192">
        <f>IF(aktuell!F105=0,"",aktuell!F105)</f>
      </c>
      <c r="G142" s="192"/>
      <c r="H142" s="193">
        <f>IF(aktuell!H105=0,"",aktuell!H105)</f>
      </c>
      <c r="K142" s="3"/>
      <c r="N142" s="3"/>
      <c r="Q142" s="3"/>
      <c r="T142" s="3"/>
      <c r="W142" s="3"/>
      <c r="Z142" s="3"/>
      <c r="AC142" s="3"/>
      <c r="AF142" s="3"/>
      <c r="AI142" s="3"/>
      <c r="AL142" s="3"/>
      <c r="AO142" s="3"/>
      <c r="AR142" s="3"/>
      <c r="AU142" s="3"/>
      <c r="AX142" s="3"/>
      <c r="BA142" s="3"/>
      <c r="BD142" s="3"/>
      <c r="BE142" s="192"/>
      <c r="BH142" s="3"/>
      <c r="BK142" s="3"/>
      <c r="BN142" s="3"/>
      <c r="BQ142" s="3"/>
      <c r="BT142" s="3"/>
      <c r="BW142" s="3"/>
      <c r="BZ142" s="3"/>
      <c r="CC142" s="3"/>
      <c r="CF142" s="3"/>
      <c r="CI142" s="3"/>
      <c r="CL142" s="3"/>
      <c r="CO142" s="3"/>
      <c r="CR142" s="3"/>
      <c r="CU142" s="3"/>
      <c r="CV142" s="340"/>
      <c r="CW142" s="340"/>
      <c r="CX142" s="349"/>
      <c r="DA142" s="3"/>
      <c r="DD142" s="3"/>
      <c r="DE142" s="192"/>
      <c r="DF142" s="284">
        <f t="shared" si="132"/>
        <v>0</v>
      </c>
      <c r="DI142" s="284">
        <f t="shared" si="129"/>
        <v>0</v>
      </c>
      <c r="DL142" s="284">
        <f t="shared" si="112"/>
        <v>0</v>
      </c>
      <c r="DO142" s="284">
        <f t="shared" si="113"/>
        <v>0</v>
      </c>
      <c r="DR142" s="284">
        <f t="shared" si="114"/>
        <v>0</v>
      </c>
      <c r="DU142" s="284">
        <f t="shared" si="115"/>
        <v>0</v>
      </c>
      <c r="DX142" s="284">
        <f t="shared" si="116"/>
        <v>0</v>
      </c>
      <c r="EA142" s="284">
        <f t="shared" si="117"/>
        <v>0</v>
      </c>
      <c r="ED142" s="284">
        <f t="shared" si="118"/>
        <v>0</v>
      </c>
      <c r="EG142" s="284">
        <f t="shared" si="119"/>
        <v>0</v>
      </c>
      <c r="EJ142" s="284">
        <f t="shared" si="120"/>
        <v>0</v>
      </c>
      <c r="EM142" s="284">
        <f t="shared" si="121"/>
        <v>0</v>
      </c>
      <c r="EP142" s="284">
        <f t="shared" si="122"/>
        <v>0</v>
      </c>
      <c r="ES142" s="284">
        <f t="shared" si="123"/>
        <v>0</v>
      </c>
      <c r="EV142" s="284">
        <f t="shared" si="124"/>
        <v>0</v>
      </c>
      <c r="EY142" s="284">
        <f t="shared" si="125"/>
        <v>0</v>
      </c>
      <c r="EZ142" s="284">
        <f t="shared" si="127"/>
        <v>0</v>
      </c>
      <c r="FA142" s="284">
        <f t="shared" si="126"/>
        <v>0</v>
      </c>
      <c r="FB142" s="284">
        <f t="shared" si="130"/>
        <v>0</v>
      </c>
      <c r="FC142" s="284">
        <f t="shared" si="97"/>
        <v>0</v>
      </c>
      <c r="FD142" s="284">
        <f t="shared" si="110"/>
        <v>0</v>
      </c>
      <c r="FE142" s="284">
        <f t="shared" si="98"/>
        <v>0</v>
      </c>
      <c r="FF142" s="284">
        <f t="shared" si="99"/>
        <v>0</v>
      </c>
      <c r="FG142" s="284">
        <f t="shared" si="100"/>
        <v>0</v>
      </c>
      <c r="FH142" s="284">
        <f t="shared" si="101"/>
        <v>0</v>
      </c>
      <c r="FI142" s="284">
        <f t="shared" si="102"/>
        <v>0</v>
      </c>
      <c r="FJ142" s="284">
        <f t="shared" si="131"/>
        <v>0</v>
      </c>
      <c r="FK142" s="284">
        <f t="shared" si="104"/>
        <v>0</v>
      </c>
      <c r="FL142" s="284">
        <f t="shared" si="105"/>
        <v>0</v>
      </c>
      <c r="FM142" s="284">
        <f t="shared" si="106"/>
        <v>0</v>
      </c>
      <c r="FN142" s="284">
        <f t="shared" si="107"/>
        <v>0</v>
      </c>
      <c r="FO142" s="284">
        <f t="shared" si="108"/>
        <v>0</v>
      </c>
      <c r="FP142" s="284">
        <f t="shared" si="109"/>
        <v>0</v>
      </c>
    </row>
    <row r="143" spans="1:172" ht="30" customHeight="1">
      <c r="A143" s="130" t="s">
        <v>22</v>
      </c>
      <c r="B143" s="131"/>
      <c r="C143" s="250"/>
      <c r="D143" s="18"/>
      <c r="E143" s="251"/>
      <c r="F143" s="192">
        <f>IF(aktuell!F106=0,"",aktuell!F106)</f>
      </c>
      <c r="G143" s="18"/>
      <c r="H143" s="193">
        <f>IF(aktuell!H106=0,"",aktuell!H106)</f>
      </c>
      <c r="I143" s="176" t="s">
        <v>154</v>
      </c>
      <c r="J143" s="177"/>
      <c r="K143" s="178"/>
      <c r="L143" s="165" t="s">
        <v>159</v>
      </c>
      <c r="M143" s="165"/>
      <c r="N143" s="179"/>
      <c r="O143" s="180" t="s">
        <v>158</v>
      </c>
      <c r="P143" s="165"/>
      <c r="Q143" s="178"/>
      <c r="R143" s="165" t="s">
        <v>151</v>
      </c>
      <c r="S143" s="165"/>
      <c r="T143" s="165"/>
      <c r="U143" s="180" t="s">
        <v>162</v>
      </c>
      <c r="V143" s="165"/>
      <c r="W143" s="178"/>
      <c r="X143" s="165" t="s">
        <v>171</v>
      </c>
      <c r="Y143" s="165"/>
      <c r="Z143" s="165"/>
      <c r="AA143" s="180" t="s">
        <v>149</v>
      </c>
      <c r="AB143" s="165"/>
      <c r="AC143" s="178"/>
      <c r="AD143" s="165" t="s">
        <v>153</v>
      </c>
      <c r="AE143" s="165"/>
      <c r="AF143" s="165"/>
      <c r="AG143" s="180" t="s">
        <v>173</v>
      </c>
      <c r="AH143" s="165"/>
      <c r="AI143" s="178"/>
      <c r="AJ143" s="165" t="s">
        <v>175</v>
      </c>
      <c r="AK143" s="165"/>
      <c r="AL143" s="165"/>
      <c r="AM143" s="180" t="s">
        <v>176</v>
      </c>
      <c r="AN143" s="165"/>
      <c r="AO143" s="178"/>
      <c r="AP143" s="165" t="s">
        <v>179</v>
      </c>
      <c r="AQ143" s="165"/>
      <c r="AR143" s="165"/>
      <c r="AS143" s="180" t="s">
        <v>180</v>
      </c>
      <c r="AT143" s="165"/>
      <c r="AU143" s="178"/>
      <c r="AV143" s="165" t="s">
        <v>184</v>
      </c>
      <c r="AW143" s="165"/>
      <c r="AX143" s="165"/>
      <c r="AY143" s="202" t="s">
        <v>163</v>
      </c>
      <c r="AZ143" s="165"/>
      <c r="BA143" s="178"/>
      <c r="BB143" s="180" t="s">
        <v>189</v>
      </c>
      <c r="BC143" s="165"/>
      <c r="BD143" s="178"/>
      <c r="BF143" s="180" t="s">
        <v>190</v>
      </c>
      <c r="BG143" s="270"/>
      <c r="BH143" s="271"/>
      <c r="BI143" s="180" t="s">
        <v>192</v>
      </c>
      <c r="BJ143" s="270"/>
      <c r="BK143" s="271"/>
      <c r="BL143" s="180" t="s">
        <v>193</v>
      </c>
      <c r="BM143" s="270"/>
      <c r="BN143" s="271"/>
      <c r="BO143" s="180" t="s">
        <v>211</v>
      </c>
      <c r="BP143" s="270"/>
      <c r="BQ143" s="271"/>
      <c r="BR143" s="180" t="s">
        <v>196</v>
      </c>
      <c r="BS143" s="165"/>
      <c r="BT143" s="178"/>
      <c r="BU143" s="180" t="s">
        <v>197</v>
      </c>
      <c r="BV143" s="165"/>
      <c r="BW143" s="178"/>
      <c r="BX143" s="180" t="s">
        <v>198</v>
      </c>
      <c r="BY143" s="165"/>
      <c r="BZ143" s="178"/>
      <c r="CA143" s="180" t="s">
        <v>200</v>
      </c>
      <c r="CB143" s="165"/>
      <c r="CC143" s="178"/>
      <c r="CD143" s="180" t="s">
        <v>201</v>
      </c>
      <c r="CE143" s="165"/>
      <c r="CF143" s="178"/>
      <c r="CG143" s="180" t="s">
        <v>202</v>
      </c>
      <c r="CH143" s="165"/>
      <c r="CI143" s="178"/>
      <c r="CJ143" s="180" t="s">
        <v>204</v>
      </c>
      <c r="CK143" s="165"/>
      <c r="CL143" s="178"/>
      <c r="CM143" s="180" t="s">
        <v>205</v>
      </c>
      <c r="CN143" s="165"/>
      <c r="CO143" s="178"/>
      <c r="CP143" s="180" t="s">
        <v>206</v>
      </c>
      <c r="CQ143" s="165"/>
      <c r="CR143" s="178"/>
      <c r="CS143" s="180" t="s">
        <v>207</v>
      </c>
      <c r="CT143" s="165"/>
      <c r="CU143" s="178"/>
      <c r="CV143" s="180" t="s">
        <v>208</v>
      </c>
      <c r="CW143" s="165"/>
      <c r="CX143" s="178"/>
      <c r="CY143" s="180" t="s">
        <v>209</v>
      </c>
      <c r="CZ143" s="165"/>
      <c r="DA143" s="178"/>
      <c r="DB143" s="359" t="s">
        <v>210</v>
      </c>
      <c r="DC143" s="359"/>
      <c r="DD143" s="359"/>
      <c r="DE143" s="192"/>
      <c r="DF143" s="284">
        <f t="shared" si="132"/>
        <v>0</v>
      </c>
      <c r="DI143" s="284">
        <f t="shared" si="129"/>
        <v>0</v>
      </c>
      <c r="DL143" s="284">
        <f t="shared" si="112"/>
        <v>0</v>
      </c>
      <c r="DO143" s="284">
        <f t="shared" si="113"/>
        <v>0</v>
      </c>
      <c r="DR143" s="284">
        <f t="shared" si="114"/>
        <v>0</v>
      </c>
      <c r="DU143" s="284">
        <f t="shared" si="115"/>
        <v>0</v>
      </c>
      <c r="DX143" s="284">
        <f t="shared" si="116"/>
        <v>0</v>
      </c>
      <c r="EA143" s="284">
        <f t="shared" si="117"/>
        <v>0</v>
      </c>
      <c r="ED143" s="284">
        <f t="shared" si="118"/>
        <v>0</v>
      </c>
      <c r="EG143" s="284">
        <f t="shared" si="119"/>
        <v>0</v>
      </c>
      <c r="EJ143" s="284">
        <f t="shared" si="120"/>
        <v>0</v>
      </c>
      <c r="EM143" s="284">
        <f t="shared" si="121"/>
        <v>0</v>
      </c>
      <c r="EP143" s="284">
        <f t="shared" si="122"/>
        <v>0</v>
      </c>
      <c r="ES143" s="284">
        <f t="shared" si="123"/>
        <v>0</v>
      </c>
      <c r="EV143" s="284">
        <f t="shared" si="124"/>
        <v>0</v>
      </c>
      <c r="EY143" s="284">
        <f t="shared" si="125"/>
        <v>0</v>
      </c>
      <c r="EZ143" s="284">
        <f t="shared" si="127"/>
        <v>0</v>
      </c>
      <c r="FA143" s="284">
        <f t="shared" si="126"/>
        <v>0</v>
      </c>
      <c r="FB143" s="284">
        <f t="shared" si="130"/>
        <v>0</v>
      </c>
      <c r="FC143" s="284">
        <f t="shared" si="97"/>
        <v>0</v>
      </c>
      <c r="FD143" s="284">
        <f t="shared" si="110"/>
        <v>0</v>
      </c>
      <c r="FE143" s="284">
        <f t="shared" si="98"/>
        <v>0</v>
      </c>
      <c r="FF143" s="284">
        <f t="shared" si="99"/>
        <v>0</v>
      </c>
      <c r="FG143" s="284">
        <f t="shared" si="100"/>
        <v>0</v>
      </c>
      <c r="FH143" s="284">
        <f t="shared" si="101"/>
        <v>0</v>
      </c>
      <c r="FI143" s="284">
        <f t="shared" si="102"/>
        <v>0</v>
      </c>
      <c r="FJ143" s="284">
        <f t="shared" si="131"/>
        <v>0</v>
      </c>
      <c r="FK143" s="284">
        <f t="shared" si="104"/>
        <v>0</v>
      </c>
      <c r="FL143" s="284">
        <f t="shared" si="105"/>
        <v>0</v>
      </c>
      <c r="FM143" s="284">
        <f t="shared" si="106"/>
        <v>0</v>
      </c>
      <c r="FN143" s="284">
        <f t="shared" si="107"/>
        <v>0</v>
      </c>
      <c r="FO143" s="284">
        <f t="shared" si="108"/>
        <v>0</v>
      </c>
      <c r="FP143" s="284">
        <f t="shared" si="109"/>
        <v>0</v>
      </c>
    </row>
    <row r="144" spans="1:172" ht="15" customHeight="1">
      <c r="A144" s="132"/>
      <c r="B144" s="133"/>
      <c r="C144" s="266"/>
      <c r="D144" s="133"/>
      <c r="E144" s="267"/>
      <c r="F144" s="133">
        <f>IF(aktuell!F107=0,"",aktuell!F107)</f>
      </c>
      <c r="G144" s="133"/>
      <c r="H144" s="134">
        <f>IF(aktuell!H107=0,"",aktuell!H107)</f>
      </c>
      <c r="I144" s="133"/>
      <c r="J144" s="133"/>
      <c r="K144" s="134"/>
      <c r="L144" s="133"/>
      <c r="M144" s="133"/>
      <c r="N144" s="134"/>
      <c r="O144" s="133"/>
      <c r="P144" s="133"/>
      <c r="Q144" s="134"/>
      <c r="R144" s="133"/>
      <c r="S144" s="133"/>
      <c r="T144" s="134"/>
      <c r="U144" s="133"/>
      <c r="V144" s="133"/>
      <c r="W144" s="134"/>
      <c r="X144" s="133"/>
      <c r="Y144" s="133"/>
      <c r="Z144" s="134"/>
      <c r="AA144" s="133"/>
      <c r="AB144" s="133"/>
      <c r="AC144" s="134"/>
      <c r="AD144" s="133"/>
      <c r="AE144" s="133"/>
      <c r="AF144" s="134"/>
      <c r="AG144" s="133"/>
      <c r="AH144" s="133"/>
      <c r="AI144" s="134"/>
      <c r="AJ144" s="133"/>
      <c r="AK144" s="133"/>
      <c r="AL144" s="134"/>
      <c r="AM144" s="133"/>
      <c r="AN144" s="133"/>
      <c r="AO144" s="134"/>
      <c r="AP144" s="133"/>
      <c r="AQ144" s="133"/>
      <c r="AR144" s="134"/>
      <c r="AS144" s="133"/>
      <c r="AT144" s="133"/>
      <c r="AU144" s="134"/>
      <c r="AV144" s="133"/>
      <c r="AW144" s="133"/>
      <c r="AX144" s="134"/>
      <c r="AY144" s="133"/>
      <c r="AZ144" s="133"/>
      <c r="BA144" s="134"/>
      <c r="BB144" s="133"/>
      <c r="BC144" s="133"/>
      <c r="BD144" s="134"/>
      <c r="BF144" s="133"/>
      <c r="BG144" s="133"/>
      <c r="BH144" s="134"/>
      <c r="BI144" s="133"/>
      <c r="BJ144" s="133"/>
      <c r="BK144" s="134"/>
      <c r="BL144" s="133"/>
      <c r="BM144" s="133"/>
      <c r="BN144" s="134"/>
      <c r="BO144" s="133"/>
      <c r="BP144" s="133"/>
      <c r="BQ144" s="134"/>
      <c r="BR144" s="133"/>
      <c r="BS144" s="133"/>
      <c r="BT144" s="134"/>
      <c r="BU144" s="133"/>
      <c r="BV144" s="133"/>
      <c r="BW144" s="134"/>
      <c r="BX144" s="133"/>
      <c r="BY144" s="133"/>
      <c r="BZ144" s="134"/>
      <c r="CA144" s="133"/>
      <c r="CB144" s="133"/>
      <c r="CC144" s="134"/>
      <c r="CD144" s="133"/>
      <c r="CE144" s="133"/>
      <c r="CF144" s="134"/>
      <c r="CG144" s="133"/>
      <c r="CH144" s="133"/>
      <c r="CI144" s="134"/>
      <c r="CJ144" s="133"/>
      <c r="CK144" s="133"/>
      <c r="CL144" s="134"/>
      <c r="CM144" s="133"/>
      <c r="CN144" s="133"/>
      <c r="CO144" s="134"/>
      <c r="CP144" s="133"/>
      <c r="CQ144" s="133"/>
      <c r="CR144" s="134"/>
      <c r="CS144" s="133"/>
      <c r="CT144" s="133"/>
      <c r="CU144" s="134"/>
      <c r="CV144" s="357"/>
      <c r="CW144" s="357"/>
      <c r="CX144" s="358"/>
      <c r="CY144" s="133"/>
      <c r="CZ144" s="133"/>
      <c r="DA144" s="134"/>
      <c r="DB144" s="133"/>
      <c r="DC144" s="133"/>
      <c r="DD144" s="134"/>
      <c r="DE144" s="192"/>
      <c r="DF144" s="284">
        <f t="shared" si="132"/>
        <v>0</v>
      </c>
      <c r="DI144" s="284">
        <f t="shared" si="129"/>
        <v>0</v>
      </c>
      <c r="DL144" s="284">
        <f t="shared" si="112"/>
        <v>0</v>
      </c>
      <c r="DO144" s="284">
        <f t="shared" si="113"/>
        <v>0</v>
      </c>
      <c r="DR144" s="284">
        <f t="shared" si="114"/>
        <v>0</v>
      </c>
      <c r="DU144" s="284">
        <f t="shared" si="115"/>
        <v>0</v>
      </c>
      <c r="DX144" s="284">
        <f t="shared" si="116"/>
        <v>0</v>
      </c>
      <c r="EA144" s="284">
        <f t="shared" si="117"/>
        <v>0</v>
      </c>
      <c r="ED144" s="284">
        <f t="shared" si="118"/>
        <v>0</v>
      </c>
      <c r="EG144" s="284">
        <f t="shared" si="119"/>
        <v>0</v>
      </c>
      <c r="EJ144" s="284">
        <f t="shared" si="120"/>
        <v>0</v>
      </c>
      <c r="EM144" s="284">
        <f t="shared" si="121"/>
        <v>0</v>
      </c>
      <c r="EP144" s="284">
        <f t="shared" si="122"/>
        <v>0</v>
      </c>
      <c r="ES144" s="284">
        <f t="shared" si="123"/>
        <v>0</v>
      </c>
      <c r="EV144" s="284">
        <f t="shared" si="124"/>
        <v>0</v>
      </c>
      <c r="EY144" s="284">
        <f t="shared" si="125"/>
        <v>0</v>
      </c>
      <c r="EZ144" s="284">
        <f t="shared" si="127"/>
        <v>0</v>
      </c>
      <c r="FA144" s="284">
        <f t="shared" si="126"/>
        <v>0</v>
      </c>
      <c r="FB144" s="284">
        <f t="shared" si="130"/>
        <v>0</v>
      </c>
      <c r="FC144" s="284">
        <f t="shared" si="97"/>
        <v>0</v>
      </c>
      <c r="FD144" s="284">
        <f t="shared" si="110"/>
        <v>0</v>
      </c>
      <c r="FE144" s="284">
        <f t="shared" si="98"/>
        <v>0</v>
      </c>
      <c r="FF144" s="284">
        <f t="shared" si="99"/>
        <v>0</v>
      </c>
      <c r="FG144" s="284">
        <f t="shared" si="100"/>
        <v>0</v>
      </c>
      <c r="FH144" s="284">
        <f t="shared" si="101"/>
        <v>0</v>
      </c>
      <c r="FI144" s="284">
        <f t="shared" si="102"/>
        <v>0</v>
      </c>
      <c r="FJ144" s="284">
        <f t="shared" si="131"/>
        <v>0</v>
      </c>
      <c r="FK144" s="284">
        <f t="shared" si="104"/>
        <v>0</v>
      </c>
      <c r="FL144" s="284">
        <f t="shared" si="105"/>
        <v>0</v>
      </c>
      <c r="FM144" s="284">
        <f t="shared" si="106"/>
        <v>0</v>
      </c>
      <c r="FN144" s="284">
        <f t="shared" si="107"/>
        <v>0</v>
      </c>
      <c r="FO144" s="284">
        <f t="shared" si="108"/>
        <v>0</v>
      </c>
      <c r="FP144" s="284">
        <f t="shared" si="109"/>
        <v>0</v>
      </c>
    </row>
    <row r="145" spans="1:172" s="114" customFormat="1" ht="19.5" customHeight="1">
      <c r="A145" s="413" t="s">
        <v>135</v>
      </c>
      <c r="B145" s="414"/>
      <c r="C145" s="415" t="str">
        <f>aktuell!C108</f>
        <v>Niederlande</v>
      </c>
      <c r="D145" s="414" t="s">
        <v>3</v>
      </c>
      <c r="E145" s="414" t="str">
        <f>aktuell!E108</f>
        <v>Spanien</v>
      </c>
      <c r="F145" s="414">
        <f>IF(aktuell!F108="","",aktuell!F108)</f>
        <v>0</v>
      </c>
      <c r="G145" s="414" t="s">
        <v>3</v>
      </c>
      <c r="H145" s="416">
        <f>IF(aktuell!H108="","",aktuell!H108)</f>
        <v>1</v>
      </c>
      <c r="I145" s="417">
        <v>0</v>
      </c>
      <c r="J145" s="414" t="s">
        <v>3</v>
      </c>
      <c r="K145" s="418">
        <v>1</v>
      </c>
      <c r="L145" s="417">
        <v>1</v>
      </c>
      <c r="M145" s="414" t="s">
        <v>3</v>
      </c>
      <c r="N145" s="418">
        <v>2</v>
      </c>
      <c r="O145" s="417">
        <v>2</v>
      </c>
      <c r="P145" s="414" t="s">
        <v>3</v>
      </c>
      <c r="Q145" s="418">
        <v>3</v>
      </c>
      <c r="R145" s="417">
        <v>3</v>
      </c>
      <c r="S145" s="414" t="s">
        <v>3</v>
      </c>
      <c r="T145" s="418">
        <v>1</v>
      </c>
      <c r="U145" s="417">
        <v>1</v>
      </c>
      <c r="V145" s="414" t="s">
        <v>3</v>
      </c>
      <c r="W145" s="418">
        <v>2</v>
      </c>
      <c r="X145" s="417">
        <v>1</v>
      </c>
      <c r="Y145" s="414" t="s">
        <v>3</v>
      </c>
      <c r="Z145" s="418">
        <v>3</v>
      </c>
      <c r="AA145" s="417">
        <v>1</v>
      </c>
      <c r="AB145" s="414" t="s">
        <v>3</v>
      </c>
      <c r="AC145" s="418">
        <v>0</v>
      </c>
      <c r="AD145" s="417">
        <v>2</v>
      </c>
      <c r="AE145" s="414" t="s">
        <v>3</v>
      </c>
      <c r="AF145" s="418">
        <v>3</v>
      </c>
      <c r="AG145" s="417">
        <v>2</v>
      </c>
      <c r="AH145" s="414" t="s">
        <v>3</v>
      </c>
      <c r="AI145" s="418">
        <v>1</v>
      </c>
      <c r="AJ145" s="417">
        <v>1</v>
      </c>
      <c r="AK145" s="414" t="s">
        <v>3</v>
      </c>
      <c r="AL145" s="418">
        <v>2</v>
      </c>
      <c r="AM145" s="417">
        <v>3</v>
      </c>
      <c r="AN145" s="414" t="s">
        <v>3</v>
      </c>
      <c r="AO145" s="418">
        <v>1</v>
      </c>
      <c r="AP145" s="417">
        <v>2</v>
      </c>
      <c r="AQ145" s="414" t="s">
        <v>3</v>
      </c>
      <c r="AR145" s="418">
        <v>3</v>
      </c>
      <c r="AS145" s="417">
        <v>1</v>
      </c>
      <c r="AT145" s="414" t="s">
        <v>3</v>
      </c>
      <c r="AU145" s="418">
        <v>3</v>
      </c>
      <c r="AV145" s="417">
        <v>1</v>
      </c>
      <c r="AW145" s="414" t="s">
        <v>3</v>
      </c>
      <c r="AX145" s="418">
        <v>2</v>
      </c>
      <c r="AY145" s="417">
        <v>6</v>
      </c>
      <c r="AZ145" s="414" t="s">
        <v>3</v>
      </c>
      <c r="BA145" s="418">
        <v>5</v>
      </c>
      <c r="BB145" s="417">
        <v>1</v>
      </c>
      <c r="BC145" s="414" t="s">
        <v>3</v>
      </c>
      <c r="BD145" s="418">
        <v>2</v>
      </c>
      <c r="BE145" s="263"/>
      <c r="BF145" s="417">
        <v>1</v>
      </c>
      <c r="BG145" s="414" t="s">
        <v>3</v>
      </c>
      <c r="BH145" s="418">
        <v>2</v>
      </c>
      <c r="BI145" s="417">
        <v>4</v>
      </c>
      <c r="BJ145" s="414" t="s">
        <v>3</v>
      </c>
      <c r="BK145" s="418">
        <v>3</v>
      </c>
      <c r="BL145" s="417">
        <v>1</v>
      </c>
      <c r="BM145" s="414" t="s">
        <v>3</v>
      </c>
      <c r="BN145" s="418">
        <v>3</v>
      </c>
      <c r="BO145" s="417">
        <v>0</v>
      </c>
      <c r="BP145" s="414" t="s">
        <v>3</v>
      </c>
      <c r="BQ145" s="418">
        <v>2</v>
      </c>
      <c r="BR145" s="417">
        <v>1</v>
      </c>
      <c r="BS145" s="414" t="s">
        <v>3</v>
      </c>
      <c r="BT145" s="418">
        <v>2</v>
      </c>
      <c r="BU145" s="417">
        <v>1</v>
      </c>
      <c r="BV145" s="414" t="s">
        <v>3</v>
      </c>
      <c r="BW145" s="418">
        <v>0</v>
      </c>
      <c r="BX145" s="417">
        <v>1</v>
      </c>
      <c r="BY145" s="414" t="s">
        <v>3</v>
      </c>
      <c r="BZ145" s="418">
        <v>2</v>
      </c>
      <c r="CA145" s="417">
        <v>0</v>
      </c>
      <c r="CB145" s="414" t="s">
        <v>3</v>
      </c>
      <c r="CC145" s="418">
        <v>1</v>
      </c>
      <c r="CD145" s="417">
        <v>1</v>
      </c>
      <c r="CE145" s="414" t="s">
        <v>3</v>
      </c>
      <c r="CF145" s="418">
        <v>2</v>
      </c>
      <c r="CG145" s="417">
        <v>1</v>
      </c>
      <c r="CH145" s="414" t="s">
        <v>3</v>
      </c>
      <c r="CI145" s="418">
        <v>2</v>
      </c>
      <c r="CJ145" s="417">
        <v>3</v>
      </c>
      <c r="CK145" s="414" t="s">
        <v>3</v>
      </c>
      <c r="CL145" s="418">
        <v>2</v>
      </c>
      <c r="CM145" s="417">
        <v>1</v>
      </c>
      <c r="CN145" s="414" t="s">
        <v>3</v>
      </c>
      <c r="CO145" s="418">
        <v>3</v>
      </c>
      <c r="CP145" s="417">
        <v>2</v>
      </c>
      <c r="CQ145" s="414" t="s">
        <v>3</v>
      </c>
      <c r="CR145" s="418">
        <v>3</v>
      </c>
      <c r="CS145" s="417">
        <v>0</v>
      </c>
      <c r="CT145" s="414" t="s">
        <v>3</v>
      </c>
      <c r="CU145" s="418">
        <v>2</v>
      </c>
      <c r="CV145" s="422">
        <v>2</v>
      </c>
      <c r="CW145" s="423" t="s">
        <v>3</v>
      </c>
      <c r="CX145" s="424">
        <v>0</v>
      </c>
      <c r="CY145" s="417">
        <v>1</v>
      </c>
      <c r="CZ145" s="414" t="s">
        <v>3</v>
      </c>
      <c r="DA145" s="418">
        <v>2</v>
      </c>
      <c r="DB145" s="417">
        <v>1</v>
      </c>
      <c r="DC145" s="414" t="s">
        <v>3</v>
      </c>
      <c r="DD145" s="418">
        <v>3</v>
      </c>
      <c r="DE145" s="263"/>
      <c r="DF145" s="419">
        <f t="shared" si="132"/>
        <v>3</v>
      </c>
      <c r="DI145" s="419">
        <f t="shared" si="129"/>
        <v>2</v>
      </c>
      <c r="DL145" s="419">
        <f t="shared" si="112"/>
        <v>2</v>
      </c>
      <c r="DO145" s="419">
        <f t="shared" si="113"/>
        <v>0</v>
      </c>
      <c r="DR145" s="419">
        <f t="shared" si="114"/>
        <v>2</v>
      </c>
      <c r="DU145" s="419">
        <f t="shared" si="115"/>
        <v>1</v>
      </c>
      <c r="DX145" s="419">
        <f t="shared" si="116"/>
        <v>0</v>
      </c>
      <c r="EA145" s="419">
        <f t="shared" si="117"/>
        <v>2</v>
      </c>
      <c r="ED145" s="419">
        <f t="shared" si="118"/>
        <v>0</v>
      </c>
      <c r="EG145" s="419">
        <f t="shared" si="119"/>
        <v>2</v>
      </c>
      <c r="EJ145" s="419">
        <f t="shared" si="120"/>
        <v>0</v>
      </c>
      <c r="EM145" s="419">
        <f t="shared" si="121"/>
        <v>2</v>
      </c>
      <c r="EP145" s="419">
        <f t="shared" si="122"/>
        <v>1</v>
      </c>
      <c r="ES145" s="419">
        <f t="shared" si="123"/>
        <v>2</v>
      </c>
      <c r="EV145" s="419">
        <f t="shared" si="124"/>
        <v>0</v>
      </c>
      <c r="EY145" s="419">
        <f>IF(F145="",0,IF(AND(F145=BB145,H145=BD145),3,IF(F145-BB145=H145-BD145,2,IF((F145-H145)*(BB145-BD145)&gt;0,1,0))))</f>
        <v>2</v>
      </c>
      <c r="EZ145" s="419">
        <f t="shared" si="127"/>
        <v>2</v>
      </c>
      <c r="FA145" s="419">
        <f t="shared" si="126"/>
        <v>0</v>
      </c>
      <c r="FB145" s="419">
        <f t="shared" si="130"/>
        <v>1</v>
      </c>
      <c r="FC145" s="419">
        <f t="shared" si="97"/>
        <v>1</v>
      </c>
      <c r="FD145" s="419">
        <f t="shared" si="110"/>
        <v>2</v>
      </c>
      <c r="FE145" s="419">
        <f t="shared" si="98"/>
        <v>0</v>
      </c>
      <c r="FF145" s="419">
        <f t="shared" si="99"/>
        <v>2</v>
      </c>
      <c r="FG145" s="419">
        <f t="shared" si="100"/>
        <v>3</v>
      </c>
      <c r="FH145" s="419">
        <f t="shared" si="101"/>
        <v>2</v>
      </c>
      <c r="FI145" s="419">
        <f t="shared" si="102"/>
        <v>2</v>
      </c>
      <c r="FJ145" s="419">
        <f t="shared" si="131"/>
        <v>0</v>
      </c>
      <c r="FK145" s="419">
        <f t="shared" si="104"/>
        <v>1</v>
      </c>
      <c r="FL145" s="419">
        <f t="shared" si="105"/>
        <v>2</v>
      </c>
      <c r="FM145" s="419">
        <f t="shared" si="106"/>
        <v>1</v>
      </c>
      <c r="FN145" s="419">
        <f t="shared" si="107"/>
        <v>0</v>
      </c>
      <c r="FO145" s="419">
        <f t="shared" si="108"/>
        <v>2</v>
      </c>
      <c r="FP145" s="419">
        <f t="shared" si="109"/>
        <v>1</v>
      </c>
    </row>
    <row r="146" spans="1:172" ht="18" customHeight="1">
      <c r="A146" s="41" t="s">
        <v>136</v>
      </c>
      <c r="B146" s="135"/>
      <c r="C146" s="135"/>
      <c r="D146" s="135"/>
      <c r="E146" s="135"/>
      <c r="F146" s="135"/>
      <c r="G146" s="135"/>
      <c r="H146" s="136"/>
      <c r="I146" s="195"/>
      <c r="J146" s="191"/>
      <c r="K146" s="192"/>
      <c r="L146" s="192"/>
      <c r="M146" s="193"/>
      <c r="N146" s="192"/>
      <c r="O146" s="192"/>
      <c r="P146" s="193"/>
      <c r="Q146" s="192"/>
      <c r="R146" s="192"/>
      <c r="S146" s="193"/>
      <c r="T146" s="192"/>
      <c r="U146" s="192"/>
      <c r="V146" s="193"/>
      <c r="W146" s="192"/>
      <c r="X146" s="192"/>
      <c r="Y146" s="193"/>
      <c r="Z146" s="192"/>
      <c r="AA146" s="192"/>
      <c r="AB146" s="193"/>
      <c r="AC146" s="192"/>
      <c r="AD146" s="192"/>
      <c r="AE146" s="193"/>
      <c r="AF146" s="192"/>
      <c r="AG146" s="192"/>
      <c r="AH146" s="193"/>
      <c r="AI146" s="192"/>
      <c r="AJ146" s="192"/>
      <c r="AK146" s="193"/>
      <c r="AL146" s="192"/>
      <c r="AM146" s="192"/>
      <c r="AN146" s="193"/>
      <c r="AO146" s="192"/>
      <c r="AP146" s="192"/>
      <c r="AQ146" s="193"/>
      <c r="AR146" s="192"/>
      <c r="AS146" s="192"/>
      <c r="AT146" s="193"/>
      <c r="AU146" s="192"/>
      <c r="AV146" s="192"/>
      <c r="AW146" s="193"/>
      <c r="AX146" s="192"/>
      <c r="AY146" s="192"/>
      <c r="AZ146" s="193"/>
      <c r="BA146" s="192"/>
      <c r="BB146" s="192"/>
      <c r="BC146" s="193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  <c r="BQ146" s="192"/>
      <c r="BR146" s="192"/>
      <c r="BS146" s="192"/>
      <c r="BT146" s="192"/>
      <c r="BU146" s="192"/>
      <c r="BV146" s="192"/>
      <c r="BW146" s="192"/>
      <c r="BX146" s="192"/>
      <c r="BY146" s="192"/>
      <c r="BZ146" s="192"/>
      <c r="CA146" s="192"/>
      <c r="CB146" s="192"/>
      <c r="CC146" s="192"/>
      <c r="CD146" s="192"/>
      <c r="CE146" s="192"/>
      <c r="CF146" s="192"/>
      <c r="CG146" s="192"/>
      <c r="CH146" s="192"/>
      <c r="CI146" s="192"/>
      <c r="CJ146" s="192"/>
      <c r="CK146" s="192"/>
      <c r="CL146" s="192"/>
      <c r="CM146" s="192"/>
      <c r="CN146" s="192"/>
      <c r="CO146" s="192"/>
      <c r="CP146" s="192"/>
      <c r="CQ146" s="192"/>
      <c r="CR146" s="192"/>
      <c r="CS146" s="192" t="s">
        <v>188</v>
      </c>
      <c r="CT146" s="192"/>
      <c r="CU146" s="192"/>
      <c r="CV146" s="192"/>
      <c r="CW146" s="192"/>
      <c r="CX146" s="192"/>
      <c r="CY146" s="192"/>
      <c r="CZ146" s="192"/>
      <c r="DA146" s="192"/>
      <c r="DB146" s="192"/>
      <c r="DC146" s="192"/>
      <c r="DD146" s="192"/>
      <c r="DE146" s="192"/>
      <c r="DF146" s="285">
        <f aca="true" t="shared" si="133" ref="DF146:FJ146">SUM(DF42:DF145)</f>
        <v>59</v>
      </c>
      <c r="DG146" s="192">
        <f t="shared" si="133"/>
        <v>3</v>
      </c>
      <c r="DH146" s="192">
        <f t="shared" si="133"/>
        <v>3</v>
      </c>
      <c r="DI146" s="285">
        <f t="shared" si="133"/>
        <v>48</v>
      </c>
      <c r="DJ146" s="192">
        <f t="shared" si="133"/>
        <v>0</v>
      </c>
      <c r="DK146" s="192">
        <f t="shared" si="133"/>
        <v>0</v>
      </c>
      <c r="DL146" s="285">
        <f t="shared" si="133"/>
        <v>54</v>
      </c>
      <c r="DM146" s="192" t="e">
        <f t="shared" si="133"/>
        <v>#VALUE!</v>
      </c>
      <c r="DN146" s="192" t="e">
        <f t="shared" si="133"/>
        <v>#VALUE!</v>
      </c>
      <c r="DO146" s="285">
        <f t="shared" si="133"/>
        <v>42</v>
      </c>
      <c r="DP146" s="192" t="e">
        <f t="shared" si="133"/>
        <v>#VALUE!</v>
      </c>
      <c r="DQ146" s="192" t="e">
        <f t="shared" si="133"/>
        <v>#VALUE!</v>
      </c>
      <c r="DR146" s="285">
        <f t="shared" si="133"/>
        <v>45</v>
      </c>
      <c r="DS146" s="192" t="e">
        <f t="shared" si="133"/>
        <v>#VALUE!</v>
      </c>
      <c r="DT146" s="192" t="e">
        <f t="shared" si="133"/>
        <v>#VALUE!</v>
      </c>
      <c r="DU146" s="285">
        <f t="shared" si="133"/>
        <v>55</v>
      </c>
      <c r="DV146" s="192" t="e">
        <f t="shared" si="133"/>
        <v>#VALUE!</v>
      </c>
      <c r="DW146" s="192" t="e">
        <f t="shared" si="133"/>
        <v>#VALUE!</v>
      </c>
      <c r="DX146" s="285">
        <f t="shared" si="133"/>
        <v>47</v>
      </c>
      <c r="DY146" s="192" t="e">
        <f t="shared" si="133"/>
        <v>#VALUE!</v>
      </c>
      <c r="DZ146" s="192" t="e">
        <f t="shared" si="133"/>
        <v>#VALUE!</v>
      </c>
      <c r="EA146" s="285">
        <f t="shared" si="133"/>
        <v>61</v>
      </c>
      <c r="EB146" s="192" t="e">
        <f t="shared" si="133"/>
        <v>#VALUE!</v>
      </c>
      <c r="EC146" s="192" t="e">
        <f t="shared" si="133"/>
        <v>#VALUE!</v>
      </c>
      <c r="ED146" s="285">
        <f t="shared" si="133"/>
        <v>55</v>
      </c>
      <c r="EE146" s="192" t="e">
        <f t="shared" si="133"/>
        <v>#VALUE!</v>
      </c>
      <c r="EF146" s="192" t="e">
        <f t="shared" si="133"/>
        <v>#VALUE!</v>
      </c>
      <c r="EG146" s="285">
        <f t="shared" si="133"/>
        <v>59</v>
      </c>
      <c r="EH146" s="192" t="e">
        <f t="shared" si="133"/>
        <v>#VALUE!</v>
      </c>
      <c r="EI146" s="192" t="e">
        <f t="shared" si="133"/>
        <v>#VALUE!</v>
      </c>
      <c r="EJ146" s="285">
        <f t="shared" si="133"/>
        <v>53</v>
      </c>
      <c r="EK146" s="192" t="e">
        <f t="shared" si="133"/>
        <v>#VALUE!</v>
      </c>
      <c r="EL146" s="192" t="e">
        <f t="shared" si="133"/>
        <v>#VALUE!</v>
      </c>
      <c r="EM146" s="285">
        <f t="shared" si="133"/>
        <v>46</v>
      </c>
      <c r="EN146" s="192" t="e">
        <f t="shared" si="133"/>
        <v>#VALUE!</v>
      </c>
      <c r="EO146" s="192" t="e">
        <f t="shared" si="133"/>
        <v>#VALUE!</v>
      </c>
      <c r="EP146" s="285">
        <f t="shared" si="133"/>
        <v>57</v>
      </c>
      <c r="EQ146" s="192" t="e">
        <f t="shared" si="133"/>
        <v>#VALUE!</v>
      </c>
      <c r="ER146" s="192" t="e">
        <f t="shared" si="133"/>
        <v>#VALUE!</v>
      </c>
      <c r="ES146" s="285">
        <f t="shared" si="133"/>
        <v>44</v>
      </c>
      <c r="ET146" s="192" t="e">
        <f t="shared" si="133"/>
        <v>#VALUE!</v>
      </c>
      <c r="EU146" s="192" t="e">
        <f t="shared" si="133"/>
        <v>#VALUE!</v>
      </c>
      <c r="EV146" s="285">
        <f t="shared" si="133"/>
        <v>52</v>
      </c>
      <c r="EW146" s="192">
        <f t="shared" si="133"/>
        <v>0</v>
      </c>
      <c r="EX146" s="192">
        <f t="shared" si="133"/>
        <v>0</v>
      </c>
      <c r="EY146" s="285">
        <f t="shared" si="133"/>
        <v>66</v>
      </c>
      <c r="EZ146" s="285">
        <f t="shared" si="133"/>
        <v>39</v>
      </c>
      <c r="FA146" s="285">
        <f t="shared" si="133"/>
        <v>53</v>
      </c>
      <c r="FB146" s="285">
        <f t="shared" si="133"/>
        <v>55</v>
      </c>
      <c r="FC146" s="285">
        <f t="shared" si="133"/>
        <v>53</v>
      </c>
      <c r="FD146" s="285">
        <f t="shared" si="133"/>
        <v>44</v>
      </c>
      <c r="FE146" s="285">
        <f t="shared" si="133"/>
        <v>44</v>
      </c>
      <c r="FF146" s="285">
        <f t="shared" si="133"/>
        <v>56</v>
      </c>
      <c r="FG146" s="285">
        <f t="shared" si="133"/>
        <v>66</v>
      </c>
      <c r="FH146" s="285">
        <f t="shared" si="133"/>
        <v>54</v>
      </c>
      <c r="FI146" s="285">
        <f t="shared" si="133"/>
        <v>51</v>
      </c>
      <c r="FJ146" s="285">
        <f t="shared" si="133"/>
        <v>49</v>
      </c>
      <c r="FK146" s="285">
        <f>SUM(FK42:FK145)</f>
        <v>47</v>
      </c>
      <c r="FL146" s="285">
        <f>SUM(FL42:FL145)</f>
        <v>63</v>
      </c>
      <c r="FM146" s="285">
        <f>SUM(FM42:FM145)</f>
        <v>54</v>
      </c>
      <c r="FN146" s="285">
        <f>SUM(FN42:FN145)</f>
        <v>56</v>
      </c>
      <c r="FO146" s="285">
        <f>SUM(FO42:FO145)</f>
        <v>71</v>
      </c>
      <c r="FP146" s="285">
        <f>SUM(FP42:FP145)-17</f>
        <v>47</v>
      </c>
    </row>
    <row r="147" spans="8:172" ht="13.5" customHeight="1">
      <c r="H147" s="192"/>
      <c r="I147" s="192"/>
      <c r="J147" s="192"/>
      <c r="K147" s="192"/>
      <c r="L147" s="192"/>
      <c r="M147" s="194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  <c r="BQ147" s="192"/>
      <c r="BR147" s="192"/>
      <c r="BS147" s="192"/>
      <c r="BT147" s="192"/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2"/>
      <c r="CK147" s="192"/>
      <c r="CL147" s="192"/>
      <c r="CM147" s="192"/>
      <c r="CN147" s="192"/>
      <c r="CO147" s="192"/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284" t="s">
        <v>154</v>
      </c>
      <c r="DI147" s="284" t="s">
        <v>156</v>
      </c>
      <c r="DL147" s="284" t="s">
        <v>160</v>
      </c>
      <c r="DO147" s="284" t="s">
        <v>161</v>
      </c>
      <c r="DR147" s="284" t="s">
        <v>162</v>
      </c>
      <c r="DU147" s="284" t="s">
        <v>172</v>
      </c>
      <c r="DX147" s="284" t="s">
        <v>152</v>
      </c>
      <c r="EA147" s="284" t="s">
        <v>153</v>
      </c>
      <c r="ED147" s="284" t="s">
        <v>174</v>
      </c>
      <c r="EG147" s="284" t="s">
        <v>175</v>
      </c>
      <c r="EJ147" s="284" t="s">
        <v>177</v>
      </c>
      <c r="EM147" s="284" t="s">
        <v>182</v>
      </c>
      <c r="EP147" s="284" t="s">
        <v>183</v>
      </c>
      <c r="ES147" s="284" t="s">
        <v>185</v>
      </c>
      <c r="EV147" s="284" t="s">
        <v>163</v>
      </c>
      <c r="EY147" s="284" t="s">
        <v>189</v>
      </c>
      <c r="EZ147" s="284" t="s">
        <v>190</v>
      </c>
      <c r="FA147" s="284" t="s">
        <v>192</v>
      </c>
      <c r="FB147" s="284" t="s">
        <v>193</v>
      </c>
      <c r="FC147" s="284" t="s">
        <v>211</v>
      </c>
      <c r="FD147" s="284" t="s">
        <v>196</v>
      </c>
      <c r="FE147" s="284" t="s">
        <v>197</v>
      </c>
      <c r="FF147" s="284" t="s">
        <v>199</v>
      </c>
      <c r="FG147" s="284" t="s">
        <v>200</v>
      </c>
      <c r="FH147" s="284" t="s">
        <v>201</v>
      </c>
      <c r="FI147" s="284" t="s">
        <v>203</v>
      </c>
      <c r="FJ147" s="284" t="s">
        <v>204</v>
      </c>
      <c r="FK147" s="284" t="s">
        <v>205</v>
      </c>
      <c r="FL147" s="284" t="s">
        <v>206</v>
      </c>
      <c r="FM147" s="284" t="s">
        <v>207</v>
      </c>
      <c r="FN147" s="284" t="s">
        <v>208</v>
      </c>
      <c r="FO147" s="284" t="s">
        <v>209</v>
      </c>
      <c r="FP147" s="284" t="s">
        <v>210</v>
      </c>
    </row>
    <row r="148" spans="8:109" ht="13.5" customHeight="1">
      <c r="H148" s="192"/>
      <c r="I148" s="192"/>
      <c r="J148" s="192"/>
      <c r="K148" s="192"/>
      <c r="L148" s="192"/>
      <c r="M148" s="194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</row>
    <row r="149" spans="8:110" ht="13.5" customHeight="1">
      <c r="H149" s="192"/>
      <c r="I149" s="192"/>
      <c r="J149" s="192"/>
      <c r="K149" s="192"/>
      <c r="L149" s="192"/>
      <c r="M149" s="194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  <c r="BQ149" s="192"/>
      <c r="BR149" s="192"/>
      <c r="BS149" s="192"/>
      <c r="BT149" s="192"/>
      <c r="BU149" s="192"/>
      <c r="BV149" s="192"/>
      <c r="BW149" s="19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92"/>
      <c r="CW149" s="192"/>
      <c r="CX149" s="192"/>
      <c r="CY149" s="192"/>
      <c r="CZ149" s="192"/>
      <c r="DA149" s="192"/>
      <c r="DB149" s="192"/>
      <c r="DC149" s="192"/>
      <c r="DD149" s="192"/>
      <c r="DE149" s="192"/>
      <c r="DF149" s="285"/>
    </row>
    <row r="150" spans="8:110" ht="13.5" customHeight="1">
      <c r="H150" s="192"/>
      <c r="I150" s="192"/>
      <c r="J150" s="192"/>
      <c r="K150" s="192"/>
      <c r="L150" s="192"/>
      <c r="M150" s="194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192"/>
      <c r="BQ150" s="192"/>
      <c r="BR150" s="192"/>
      <c r="BS150" s="192"/>
      <c r="BT150" s="192"/>
      <c r="BU150" s="192"/>
      <c r="BV150" s="192"/>
      <c r="BW150" s="19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92"/>
      <c r="CW150" s="192"/>
      <c r="CX150" s="192"/>
      <c r="CY150" s="192"/>
      <c r="CZ150" s="192"/>
      <c r="DA150" s="192"/>
      <c r="DB150" s="192"/>
      <c r="DC150" s="192"/>
      <c r="DD150" s="192"/>
      <c r="DE150" s="192"/>
      <c r="DF150" s="285"/>
    </row>
    <row r="151" spans="6:110" ht="13.5" customHeight="1">
      <c r="F151" s="192"/>
      <c r="G151" s="192"/>
      <c r="H151" s="265"/>
      <c r="I151" s="260"/>
      <c r="J151" s="261"/>
      <c r="K151" s="261"/>
      <c r="L151" s="261"/>
      <c r="M151" s="262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285"/>
    </row>
    <row r="152" spans="6:110" ht="14.25">
      <c r="F152" s="192"/>
      <c r="G152" s="192"/>
      <c r="H152" s="195"/>
      <c r="I152" s="195"/>
      <c r="J152" s="191"/>
      <c r="K152" s="192"/>
      <c r="L152" s="192"/>
      <c r="M152" s="193"/>
      <c r="N152" s="192"/>
      <c r="O152" s="192"/>
      <c r="P152" s="193"/>
      <c r="Q152" s="192"/>
      <c r="R152" s="192"/>
      <c r="S152" s="193"/>
      <c r="T152" s="192"/>
      <c r="U152" s="192"/>
      <c r="V152" s="193"/>
      <c r="W152" s="192"/>
      <c r="X152" s="192"/>
      <c r="Y152" s="193"/>
      <c r="Z152" s="192"/>
      <c r="AA152" s="192"/>
      <c r="AB152" s="193"/>
      <c r="AC152" s="192"/>
      <c r="AD152" s="192"/>
      <c r="AE152" s="193"/>
      <c r="AF152" s="263"/>
      <c r="AG152" s="263"/>
      <c r="AH152" s="264"/>
      <c r="AI152" s="192"/>
      <c r="AJ152" s="192"/>
      <c r="AK152" s="193"/>
      <c r="AL152" s="192"/>
      <c r="AM152" s="192"/>
      <c r="AN152" s="193"/>
      <c r="AO152" s="192"/>
      <c r="AP152" s="192"/>
      <c r="AQ152" s="193"/>
      <c r="AR152" s="192"/>
      <c r="AS152" s="192"/>
      <c r="AT152" s="193"/>
      <c r="AU152" s="192"/>
      <c r="AV152" s="192"/>
      <c r="AW152" s="193"/>
      <c r="AX152" s="263"/>
      <c r="AY152" s="263"/>
      <c r="AZ152" s="264"/>
      <c r="BA152" s="192"/>
      <c r="BB152" s="192"/>
      <c r="BC152" s="193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285"/>
    </row>
    <row r="153" spans="6:110" ht="14.25">
      <c r="F153" s="192"/>
      <c r="G153" s="192"/>
      <c r="H153" s="195"/>
      <c r="I153" s="195"/>
      <c r="J153" s="191"/>
      <c r="K153" s="192"/>
      <c r="L153" s="192"/>
      <c r="M153" s="193"/>
      <c r="N153" s="192"/>
      <c r="O153" s="192"/>
      <c r="P153" s="193"/>
      <c r="Q153" s="192"/>
      <c r="R153" s="192"/>
      <c r="S153" s="193"/>
      <c r="T153" s="192"/>
      <c r="U153" s="192"/>
      <c r="V153" s="193"/>
      <c r="W153" s="192"/>
      <c r="X153" s="192"/>
      <c r="Y153" s="193"/>
      <c r="Z153" s="192"/>
      <c r="AA153" s="192"/>
      <c r="AB153" s="193"/>
      <c r="AC153" s="192"/>
      <c r="AD153" s="192"/>
      <c r="AE153" s="193"/>
      <c r="AF153" s="263"/>
      <c r="AG153" s="263"/>
      <c r="AH153" s="264"/>
      <c r="AI153" s="192"/>
      <c r="AJ153" s="192"/>
      <c r="AK153" s="193"/>
      <c r="AL153" s="192"/>
      <c r="AM153" s="192"/>
      <c r="AN153" s="193"/>
      <c r="AO153" s="192"/>
      <c r="AP153" s="192"/>
      <c r="AQ153" s="193"/>
      <c r="AR153" s="192"/>
      <c r="AS153" s="192"/>
      <c r="AT153" s="193"/>
      <c r="AU153" s="192"/>
      <c r="AV153" s="192"/>
      <c r="AW153" s="193"/>
      <c r="AX153" s="263"/>
      <c r="AY153" s="263"/>
      <c r="AZ153" s="264"/>
      <c r="BA153" s="192"/>
      <c r="BB153" s="192"/>
      <c r="BC153" s="193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2"/>
      <c r="BO153" s="192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285"/>
    </row>
    <row r="154" spans="6:110" ht="12.75">
      <c r="F154" s="192"/>
      <c r="G154" s="192"/>
      <c r="H154" s="195"/>
      <c r="I154" s="195"/>
      <c r="J154" s="191"/>
      <c r="K154" s="192"/>
      <c r="L154" s="192"/>
      <c r="M154" s="193"/>
      <c r="N154" s="192"/>
      <c r="O154" s="192"/>
      <c r="P154" s="193"/>
      <c r="Q154" s="192"/>
      <c r="R154" s="192"/>
      <c r="S154" s="193"/>
      <c r="T154" s="192"/>
      <c r="U154" s="192"/>
      <c r="V154" s="193"/>
      <c r="W154" s="192"/>
      <c r="X154" s="192"/>
      <c r="Y154" s="193"/>
      <c r="Z154" s="192"/>
      <c r="AA154" s="192"/>
      <c r="AB154" s="193"/>
      <c r="AC154" s="192"/>
      <c r="AD154" s="192"/>
      <c r="AE154" s="193"/>
      <c r="AF154" s="192"/>
      <c r="AG154" s="192"/>
      <c r="AH154" s="193"/>
      <c r="AI154" s="192"/>
      <c r="AJ154" s="192"/>
      <c r="AK154" s="193"/>
      <c r="AL154" s="192"/>
      <c r="AM154" s="192"/>
      <c r="AN154" s="193"/>
      <c r="AO154" s="192"/>
      <c r="AP154" s="192"/>
      <c r="AQ154" s="193"/>
      <c r="AR154" s="192"/>
      <c r="AS154" s="192"/>
      <c r="AT154" s="193"/>
      <c r="AU154" s="192"/>
      <c r="AV154" s="192"/>
      <c r="AW154" s="193"/>
      <c r="AX154" s="192"/>
      <c r="AY154" s="192"/>
      <c r="AZ154" s="193"/>
      <c r="BA154" s="192"/>
      <c r="BB154" s="192"/>
      <c r="BC154" s="193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2"/>
      <c r="BO154" s="192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285"/>
    </row>
    <row r="155" spans="8:110" ht="12.75">
      <c r="H155" s="195"/>
      <c r="I155" s="195"/>
      <c r="J155" s="191"/>
      <c r="K155" s="192"/>
      <c r="L155" s="192"/>
      <c r="M155" s="193"/>
      <c r="N155" s="192"/>
      <c r="O155" s="192"/>
      <c r="P155" s="193"/>
      <c r="Q155" s="192"/>
      <c r="R155" s="192"/>
      <c r="S155" s="193"/>
      <c r="T155" s="192"/>
      <c r="U155" s="192"/>
      <c r="V155" s="193"/>
      <c r="W155" s="192"/>
      <c r="X155" s="192"/>
      <c r="Y155" s="193"/>
      <c r="Z155" s="192"/>
      <c r="AA155" s="192"/>
      <c r="AB155" s="193"/>
      <c r="AC155" s="192"/>
      <c r="AD155" s="192"/>
      <c r="AE155" s="193"/>
      <c r="AF155" s="192"/>
      <c r="AG155" s="192"/>
      <c r="AH155" s="193"/>
      <c r="AI155" s="192"/>
      <c r="AJ155" s="192"/>
      <c r="AK155" s="193"/>
      <c r="AL155" s="192"/>
      <c r="AM155" s="192"/>
      <c r="AN155" s="193"/>
      <c r="AO155" s="192"/>
      <c r="AP155" s="192"/>
      <c r="AQ155" s="193"/>
      <c r="AR155" s="192"/>
      <c r="AS155" s="192"/>
      <c r="AT155" s="193"/>
      <c r="AU155" s="192"/>
      <c r="AV155" s="192"/>
      <c r="AW155" s="193"/>
      <c r="AX155" s="192"/>
      <c r="AY155" s="192"/>
      <c r="AZ155" s="193"/>
      <c r="BA155" s="192"/>
      <c r="BB155" s="192"/>
      <c r="BC155" s="193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285"/>
    </row>
    <row r="156" spans="8:110" ht="12.75">
      <c r="H156" s="192"/>
      <c r="I156" s="192"/>
      <c r="J156" s="192"/>
      <c r="K156" s="192"/>
      <c r="L156" s="192"/>
      <c r="M156" s="194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285"/>
    </row>
    <row r="157" spans="8:110" ht="12.75">
      <c r="H157" s="192"/>
      <c r="I157" s="192"/>
      <c r="J157" s="192"/>
      <c r="K157" s="192"/>
      <c r="L157" s="192"/>
      <c r="M157" s="194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285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J.Schmidt</dc:creator>
  <cp:keywords/>
  <dc:description/>
  <cp:lastModifiedBy>Jürgen Schmidt</cp:lastModifiedBy>
  <cp:lastPrinted>2010-06-08T22:22:21Z</cp:lastPrinted>
  <dcterms:created xsi:type="dcterms:W3CDTF">2002-05-30T12:34:06Z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